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Projekty\L_Piroha\Sportpark Kopcianska\Fond podpory sportu\Matus\"/>
    </mc:Choice>
  </mc:AlternateContent>
  <xr:revisionPtr revIDLastSave="0" documentId="8_{8F4CE37A-4FE7-432F-9BBC-241DBFDEF0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ácia stavby" sheetId="1" r:id="rId1"/>
    <sheet name="SO 2.2 - Skladovanie odpadov" sheetId="2" r:id="rId2"/>
    <sheet name="SO 3.1 - Cvičné odpalisko" sheetId="3" r:id="rId3"/>
    <sheet name="SO 3.2 - Tenisové ihriská" sheetId="4" r:id="rId4"/>
    <sheet name="SO 3.3 - Beach volejbal" sheetId="5" r:id="rId5"/>
    <sheet name="SO 3.4 - Cyklopoint" sheetId="6" r:id="rId6"/>
    <sheet name="SO 4.3 - Terénne a sadové..." sheetId="7" r:id="rId7"/>
    <sheet name="SO 6.1 - Zemná káblová pr..." sheetId="8" r:id="rId8"/>
    <sheet name="SO 6.2 - Trafostanica" sheetId="9" r:id="rId9"/>
    <sheet name="SO 6.3 - Napojenie objekt..." sheetId="10" r:id="rId10"/>
    <sheet name="SO 6.4 - Areálové osvetle..." sheetId="11" r:id="rId11"/>
    <sheet name="PD - Nestavebné náklady" sheetId="12" r:id="rId12"/>
  </sheets>
  <definedNames>
    <definedName name="_xlnm._FilterDatabase" localSheetId="11" hidden="1">'PD - Nestavebné náklady'!$C$117:$K$131</definedName>
    <definedName name="_xlnm._FilterDatabase" localSheetId="1" hidden="1">'SO 2.2 - Skladovanie odpadov'!$C$128:$K$188</definedName>
    <definedName name="_xlnm._FilterDatabase" localSheetId="2" hidden="1">'SO 3.1 - Cvičné odpalisko'!$C$135:$K$281</definedName>
    <definedName name="_xlnm._FilterDatabase" localSheetId="3" hidden="1">'SO 3.2 - Tenisové ihriská'!$C$129:$K$218</definedName>
    <definedName name="_xlnm._FilterDatabase" localSheetId="4" hidden="1">'SO 3.3 - Beach volejbal'!$C$129:$K$215</definedName>
    <definedName name="_xlnm._FilterDatabase" localSheetId="5" hidden="1">'SO 3.4 - Cyklopoint'!$C$139:$K$316</definedName>
    <definedName name="_xlnm._FilterDatabase" localSheetId="6" hidden="1">'SO 4.3 - Terénne a sadové...'!$C$120:$K$160</definedName>
    <definedName name="_xlnm._FilterDatabase" localSheetId="7" hidden="1">'SO 6.1 - Zemná káblová pr...'!$C$120:$K$150</definedName>
    <definedName name="_xlnm._FilterDatabase" localSheetId="8" hidden="1">'SO 6.2 - Trafostanica'!$C$120:$K$147</definedName>
    <definedName name="_xlnm._FilterDatabase" localSheetId="9" hidden="1">'SO 6.3 - Napojenie objekt...'!$C$121:$K$172</definedName>
    <definedName name="_xlnm._FilterDatabase" localSheetId="10" hidden="1">'SO 6.4 - Areálové osvetle...'!$C$124:$K$186</definedName>
    <definedName name="_xlnm.Print_Titles" localSheetId="11">'PD - Nestavebné náklady'!$117:$117</definedName>
    <definedName name="_xlnm.Print_Titles" localSheetId="0">'Rekapitulácia stavby'!$92:$92</definedName>
    <definedName name="_xlnm.Print_Titles" localSheetId="1">'SO 2.2 - Skladovanie odpadov'!$128:$128</definedName>
    <definedName name="_xlnm.Print_Titles" localSheetId="2">'SO 3.1 - Cvičné odpalisko'!$135:$135</definedName>
    <definedName name="_xlnm.Print_Titles" localSheetId="3">'SO 3.2 - Tenisové ihriská'!$129:$129</definedName>
    <definedName name="_xlnm.Print_Titles" localSheetId="4">'SO 3.3 - Beach volejbal'!$129:$129</definedName>
    <definedName name="_xlnm.Print_Titles" localSheetId="5">'SO 3.4 - Cyklopoint'!$139:$139</definedName>
    <definedName name="_xlnm.Print_Titles" localSheetId="6">'SO 4.3 - Terénne a sadové...'!$120:$120</definedName>
    <definedName name="_xlnm.Print_Titles" localSheetId="7">'SO 6.1 - Zemná káblová pr...'!$120:$120</definedName>
    <definedName name="_xlnm.Print_Titles" localSheetId="8">'SO 6.2 - Trafostanica'!$120:$120</definedName>
    <definedName name="_xlnm.Print_Titles" localSheetId="9">'SO 6.3 - Napojenie objekt...'!$121:$121</definedName>
    <definedName name="_xlnm.Print_Titles" localSheetId="10">'SO 6.4 - Areálové osvetle...'!$124:$124</definedName>
    <definedName name="_xlnm.Print_Area" localSheetId="11">'PD - Nestavebné náklady'!$C$4:$J$76,'PD - Nestavebné náklady'!$C$82:$J$99,'PD - Nestavebné náklady'!$C$105:$J$131</definedName>
    <definedName name="_xlnm.Print_Area" localSheetId="0">'Rekapitulácia stavby'!$D$4:$AO$76,'Rekapitulácia stavby'!$C$82:$AQ$106</definedName>
    <definedName name="_xlnm.Print_Area" localSheetId="1">'SO 2.2 - Skladovanie odpadov'!$C$4:$J$76,'SO 2.2 - Skladovanie odpadov'!$C$82:$J$110,'SO 2.2 - Skladovanie odpadov'!$C$116:$J$188</definedName>
    <definedName name="_xlnm.Print_Area" localSheetId="2">'SO 3.1 - Cvičné odpalisko'!$C$4:$J$76,'SO 3.1 - Cvičné odpalisko'!$C$82:$J$117,'SO 3.1 - Cvičné odpalisko'!$C$123:$J$281</definedName>
    <definedName name="_xlnm.Print_Area" localSheetId="3">'SO 3.2 - Tenisové ihriská'!$C$4:$J$76,'SO 3.2 - Tenisové ihriská'!$C$82:$J$111,'SO 3.2 - Tenisové ihriská'!$C$117:$J$218</definedName>
    <definedName name="_xlnm.Print_Area" localSheetId="4">'SO 3.3 - Beach volejbal'!$C$4:$J$76,'SO 3.3 - Beach volejbal'!$C$82:$J$111,'SO 3.3 - Beach volejbal'!$C$117:$J$215</definedName>
    <definedName name="_xlnm.Print_Area" localSheetId="5">'SO 3.4 - Cyklopoint'!$C$4:$J$76,'SO 3.4 - Cyklopoint'!$C$82:$J$121,'SO 3.4 - Cyklopoint'!$C$127:$J$316</definedName>
    <definedName name="_xlnm.Print_Area" localSheetId="6">'SO 4.3 - Terénne a sadové...'!$C$4:$J$76,'SO 4.3 - Terénne a sadové...'!$C$82:$J$102,'SO 4.3 - Terénne a sadové...'!$C$108:$J$160</definedName>
    <definedName name="_xlnm.Print_Area" localSheetId="7">'SO 6.1 - Zemná káblová pr...'!$C$4:$J$76,'SO 6.1 - Zemná káblová pr...'!$C$82:$J$102,'SO 6.1 - Zemná káblová pr...'!$C$108:$J$150</definedName>
    <definedName name="_xlnm.Print_Area" localSheetId="8">'SO 6.2 - Trafostanica'!$C$4:$J$76,'SO 6.2 - Trafostanica'!$C$82:$J$102,'SO 6.2 - Trafostanica'!$C$108:$J$147</definedName>
    <definedName name="_xlnm.Print_Area" localSheetId="9">'SO 6.3 - Napojenie objekt...'!$C$4:$J$76,'SO 6.3 - Napojenie objekt...'!$C$82:$J$103,'SO 6.3 - Napojenie objekt...'!$C$109:$J$172</definedName>
    <definedName name="_xlnm.Print_Area" localSheetId="10">'SO 6.4 - Areálové osvetle...'!$C$4:$J$76,'SO 6.4 - Areálové osvetle...'!$C$82:$J$106,'SO 6.4 - Areálové osvetle...'!$C$112:$J$186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2" l="1"/>
  <c r="J36" i="12"/>
  <c r="AY105" i="1"/>
  <c r="J35" i="12"/>
  <c r="AX105" i="1" s="1"/>
  <c r="BI131" i="12"/>
  <c r="BH131" i="12"/>
  <c r="BG131" i="12"/>
  <c r="BE131" i="12"/>
  <c r="BK131" i="12"/>
  <c r="J131" i="12"/>
  <c r="BF131" i="12"/>
  <c r="BI130" i="12"/>
  <c r="BH130" i="12"/>
  <c r="BG130" i="12"/>
  <c r="BE130" i="12"/>
  <c r="BK130" i="12"/>
  <c r="J130" i="12" s="1"/>
  <c r="BF130" i="12" s="1"/>
  <c r="BI129" i="12"/>
  <c r="BH129" i="12"/>
  <c r="BG129" i="12"/>
  <c r="BE129" i="12"/>
  <c r="BK129" i="12"/>
  <c r="J129" i="12"/>
  <c r="BF129" i="12"/>
  <c r="BI128" i="12"/>
  <c r="BH128" i="12"/>
  <c r="BG128" i="12"/>
  <c r="BE128" i="12"/>
  <c r="BK128" i="12"/>
  <c r="J128" i="12"/>
  <c r="BF128" i="12"/>
  <c r="BI127" i="12"/>
  <c r="BH127" i="12"/>
  <c r="BG127" i="12"/>
  <c r="BE127" i="12"/>
  <c r="BK127" i="12"/>
  <c r="J127" i="12" s="1"/>
  <c r="BF127" i="12" s="1"/>
  <c r="BI126" i="12"/>
  <c r="BH126" i="12"/>
  <c r="BG126" i="12"/>
  <c r="BE126" i="12"/>
  <c r="BK126" i="12"/>
  <c r="J126" i="12"/>
  <c r="BF126" i="12"/>
  <c r="BI125" i="12"/>
  <c r="BH125" i="12"/>
  <c r="BG125" i="12"/>
  <c r="BE125" i="12"/>
  <c r="BK125" i="12"/>
  <c r="J125" i="12" s="1"/>
  <c r="BF125" i="12" s="1"/>
  <c r="BI124" i="12"/>
  <c r="BH124" i="12"/>
  <c r="BG124" i="12"/>
  <c r="BE124" i="12"/>
  <c r="BK124" i="12"/>
  <c r="J124" i="12" s="1"/>
  <c r="BF124" i="12" s="1"/>
  <c r="BI123" i="12"/>
  <c r="BH123" i="12"/>
  <c r="BG123" i="12"/>
  <c r="BE123" i="12"/>
  <c r="BK123" i="12"/>
  <c r="J123" i="12"/>
  <c r="BF123" i="12" s="1"/>
  <c r="BI122" i="12"/>
  <c r="BH122" i="12"/>
  <c r="BG122" i="12"/>
  <c r="BE122" i="12"/>
  <c r="BK122" i="12"/>
  <c r="J122" i="12" s="1"/>
  <c r="BF122" i="12" s="1"/>
  <c r="BI120" i="12"/>
  <c r="BH120" i="12"/>
  <c r="BG120" i="12"/>
  <c r="BE120" i="12"/>
  <c r="T120" i="12"/>
  <c r="T119" i="12" s="1"/>
  <c r="T118" i="12" s="1"/>
  <c r="R120" i="12"/>
  <c r="R119" i="12" s="1"/>
  <c r="R118" i="12" s="1"/>
  <c r="P120" i="12"/>
  <c r="P119" i="12" s="1"/>
  <c r="P118" i="12" s="1"/>
  <c r="AU105" i="1" s="1"/>
  <c r="F112" i="12"/>
  <c r="E110" i="12"/>
  <c r="F89" i="12"/>
  <c r="E87" i="12"/>
  <c r="J24" i="12"/>
  <c r="E24" i="12"/>
  <c r="J115" i="12"/>
  <c r="J23" i="12"/>
  <c r="J21" i="12"/>
  <c r="E21" i="12"/>
  <c r="J91" i="12" s="1"/>
  <c r="J20" i="12"/>
  <c r="J18" i="12"/>
  <c r="E18" i="12"/>
  <c r="F115" i="12"/>
  <c r="J17" i="12"/>
  <c r="J15" i="12"/>
  <c r="E15" i="12"/>
  <c r="F91" i="12" s="1"/>
  <c r="J14" i="12"/>
  <c r="J12" i="12"/>
  <c r="J89" i="12" s="1"/>
  <c r="E7" i="12"/>
  <c r="E85" i="12" s="1"/>
  <c r="J37" i="11"/>
  <c r="J36" i="11"/>
  <c r="AY104" i="1" s="1"/>
  <c r="J35" i="11"/>
  <c r="AX104" i="1" s="1"/>
  <c r="BI186" i="11"/>
  <c r="BH186" i="11"/>
  <c r="BG186" i="11"/>
  <c r="BE186" i="11"/>
  <c r="BK186" i="11"/>
  <c r="J186" i="11" s="1"/>
  <c r="BF186" i="11" s="1"/>
  <c r="BI185" i="11"/>
  <c r="BH185" i="11"/>
  <c r="BG185" i="11"/>
  <c r="BE185" i="11"/>
  <c r="BK185" i="11"/>
  <c r="J185" i="11" s="1"/>
  <c r="BF185" i="11" s="1"/>
  <c r="BI184" i="11"/>
  <c r="BH184" i="11"/>
  <c r="BG184" i="11"/>
  <c r="BE184" i="11"/>
  <c r="BK184" i="11"/>
  <c r="J184" i="11" s="1"/>
  <c r="BF184" i="11" s="1"/>
  <c r="BI183" i="11"/>
  <c r="BH183" i="11"/>
  <c r="BG183" i="11"/>
  <c r="BE183" i="11"/>
  <c r="BK183" i="11"/>
  <c r="J183" i="11" s="1"/>
  <c r="BF183" i="11" s="1"/>
  <c r="BI182" i="11"/>
  <c r="BH182" i="11"/>
  <c r="BG182" i="11"/>
  <c r="BE182" i="11"/>
  <c r="BK182" i="11"/>
  <c r="J182" i="11"/>
  <c r="BF182" i="11" s="1"/>
  <c r="BI181" i="11"/>
  <c r="BH181" i="11"/>
  <c r="BG181" i="11"/>
  <c r="BE181" i="11"/>
  <c r="BK181" i="11"/>
  <c r="J181" i="11"/>
  <c r="BF181" i="11"/>
  <c r="BI180" i="11"/>
  <c r="BH180" i="11"/>
  <c r="BG180" i="11"/>
  <c r="BE180" i="11"/>
  <c r="BK180" i="11"/>
  <c r="J180" i="11" s="1"/>
  <c r="BF180" i="11" s="1"/>
  <c r="BI179" i="11"/>
  <c r="BH179" i="11"/>
  <c r="BG179" i="11"/>
  <c r="BE179" i="11"/>
  <c r="BK179" i="11"/>
  <c r="J179" i="11" s="1"/>
  <c r="BF179" i="11" s="1"/>
  <c r="BI178" i="11"/>
  <c r="BH178" i="11"/>
  <c r="BG178" i="11"/>
  <c r="BE178" i="11"/>
  <c r="BK178" i="11"/>
  <c r="J178" i="11"/>
  <c r="BF178" i="11"/>
  <c r="BI177" i="11"/>
  <c r="BH177" i="11"/>
  <c r="BG177" i="11"/>
  <c r="BE177" i="11"/>
  <c r="BK177" i="11"/>
  <c r="J177" i="11" s="1"/>
  <c r="BF177" i="11" s="1"/>
  <c r="BI175" i="11"/>
  <c r="BH175" i="11"/>
  <c r="BG175" i="11"/>
  <c r="BE175" i="11"/>
  <c r="T175" i="11"/>
  <c r="T174" i="11" s="1"/>
  <c r="R175" i="11"/>
  <c r="R174" i="11"/>
  <c r="P175" i="11"/>
  <c r="P174" i="11" s="1"/>
  <c r="BI173" i="11"/>
  <c r="BH173" i="11"/>
  <c r="BG173" i="11"/>
  <c r="BE173" i="11"/>
  <c r="T173" i="11"/>
  <c r="R173" i="11"/>
  <c r="P173" i="11"/>
  <c r="BI172" i="11"/>
  <c r="BH172" i="11"/>
  <c r="BG172" i="11"/>
  <c r="BE172" i="11"/>
  <c r="T172" i="11"/>
  <c r="R172" i="11"/>
  <c r="P172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F119" i="11"/>
  <c r="E117" i="11"/>
  <c r="F89" i="11"/>
  <c r="E87" i="11"/>
  <c r="J24" i="11"/>
  <c r="E24" i="11"/>
  <c r="J122" i="11"/>
  <c r="J23" i="11"/>
  <c r="J21" i="11"/>
  <c r="E21" i="11"/>
  <c r="J91" i="11"/>
  <c r="J20" i="11"/>
  <c r="J18" i="11"/>
  <c r="E18" i="11"/>
  <c r="F122" i="11"/>
  <c r="J17" i="11"/>
  <c r="J15" i="11"/>
  <c r="E15" i="11"/>
  <c r="F91" i="11"/>
  <c r="J14" i="11"/>
  <c r="J12" i="11"/>
  <c r="J119" i="11" s="1"/>
  <c r="E7" i="11"/>
  <c r="E115" i="11" s="1"/>
  <c r="J37" i="10"/>
  <c r="J36" i="10"/>
  <c r="AY103" i="1"/>
  <c r="J35" i="10"/>
  <c r="AX103" i="1" s="1"/>
  <c r="BI172" i="10"/>
  <c r="BH172" i="10"/>
  <c r="BG172" i="10"/>
  <c r="BE172" i="10"/>
  <c r="BK172" i="10"/>
  <c r="J172" i="10"/>
  <c r="BF172" i="10" s="1"/>
  <c r="BI171" i="10"/>
  <c r="BH171" i="10"/>
  <c r="BG171" i="10"/>
  <c r="BE171" i="10"/>
  <c r="BK171" i="10"/>
  <c r="J171" i="10" s="1"/>
  <c r="BF171" i="10" s="1"/>
  <c r="BI170" i="10"/>
  <c r="BH170" i="10"/>
  <c r="BG170" i="10"/>
  <c r="BE170" i="10"/>
  <c r="BK170" i="10"/>
  <c r="J170" i="10" s="1"/>
  <c r="BF170" i="10" s="1"/>
  <c r="BI169" i="10"/>
  <c r="BH169" i="10"/>
  <c r="BG169" i="10"/>
  <c r="BE169" i="10"/>
  <c r="BK169" i="10"/>
  <c r="J169" i="10" s="1"/>
  <c r="BF169" i="10" s="1"/>
  <c r="BI168" i="10"/>
  <c r="BH168" i="10"/>
  <c r="BG168" i="10"/>
  <c r="BE168" i="10"/>
  <c r="BK168" i="10"/>
  <c r="J168" i="10"/>
  <c r="BF168" i="10" s="1"/>
  <c r="BI167" i="10"/>
  <c r="BH167" i="10"/>
  <c r="BG167" i="10"/>
  <c r="BE167" i="10"/>
  <c r="BK167" i="10"/>
  <c r="J167" i="10" s="1"/>
  <c r="BF167" i="10" s="1"/>
  <c r="BI166" i="10"/>
  <c r="BH166" i="10"/>
  <c r="BG166" i="10"/>
  <c r="BE166" i="10"/>
  <c r="BK166" i="10"/>
  <c r="J166" i="10" s="1"/>
  <c r="BF166" i="10" s="1"/>
  <c r="BI165" i="10"/>
  <c r="BH165" i="10"/>
  <c r="BG165" i="10"/>
  <c r="BE165" i="10"/>
  <c r="BK165" i="10"/>
  <c r="J165" i="10" s="1"/>
  <c r="BF165" i="10" s="1"/>
  <c r="BI164" i="10"/>
  <c r="BH164" i="10"/>
  <c r="BG164" i="10"/>
  <c r="BE164" i="10"/>
  <c r="BK164" i="10"/>
  <c r="J164" i="10"/>
  <c r="BF164" i="10" s="1"/>
  <c r="BI163" i="10"/>
  <c r="BH163" i="10"/>
  <c r="BG163" i="10"/>
  <c r="BE163" i="10"/>
  <c r="BK163" i="10"/>
  <c r="J163" i="10" s="1"/>
  <c r="BF163" i="10" s="1"/>
  <c r="BI161" i="10"/>
  <c r="BH161" i="10"/>
  <c r="BG161" i="10"/>
  <c r="BE161" i="10"/>
  <c r="T161" i="10"/>
  <c r="T160" i="10" s="1"/>
  <c r="R161" i="10"/>
  <c r="R160" i="10"/>
  <c r="P161" i="10"/>
  <c r="P160" i="10" s="1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F116" i="10"/>
  <c r="E114" i="10"/>
  <c r="F89" i="10"/>
  <c r="E87" i="10"/>
  <c r="J24" i="10"/>
  <c r="E24" i="10"/>
  <c r="J119" i="10"/>
  <c r="J23" i="10"/>
  <c r="J21" i="10"/>
  <c r="E21" i="10"/>
  <c r="J91" i="10"/>
  <c r="J20" i="10"/>
  <c r="J18" i="10"/>
  <c r="E18" i="10"/>
  <c r="F119" i="10"/>
  <c r="J17" i="10"/>
  <c r="J15" i="10"/>
  <c r="E15" i="10"/>
  <c r="F91" i="10"/>
  <c r="J14" i="10"/>
  <c r="J12" i="10"/>
  <c r="J89" i="10" s="1"/>
  <c r="E7" i="10"/>
  <c r="E112" i="10" s="1"/>
  <c r="J37" i="9"/>
  <c r="J36" i="9"/>
  <c r="AY102" i="1"/>
  <c r="J35" i="9"/>
  <c r="AX102" i="1" s="1"/>
  <c r="BI147" i="9"/>
  <c r="BH147" i="9"/>
  <c r="BG147" i="9"/>
  <c r="BE147" i="9"/>
  <c r="BK147" i="9"/>
  <c r="J147" i="9"/>
  <c r="BF147" i="9" s="1"/>
  <c r="BI146" i="9"/>
  <c r="BH146" i="9"/>
  <c r="BG146" i="9"/>
  <c r="BE146" i="9"/>
  <c r="BK146" i="9"/>
  <c r="J146" i="9" s="1"/>
  <c r="BF146" i="9" s="1"/>
  <c r="BI145" i="9"/>
  <c r="BH145" i="9"/>
  <c r="BG145" i="9"/>
  <c r="BE145" i="9"/>
  <c r="BK145" i="9"/>
  <c r="J145" i="9" s="1"/>
  <c r="BF145" i="9" s="1"/>
  <c r="BI144" i="9"/>
  <c r="BH144" i="9"/>
  <c r="BG144" i="9"/>
  <c r="BE144" i="9"/>
  <c r="BK144" i="9"/>
  <c r="J144" i="9" s="1"/>
  <c r="BF144" i="9" s="1"/>
  <c r="BI143" i="9"/>
  <c r="BH143" i="9"/>
  <c r="BG143" i="9"/>
  <c r="BE143" i="9"/>
  <c r="BK143" i="9"/>
  <c r="J143" i="9"/>
  <c r="BF143" i="9" s="1"/>
  <c r="BI142" i="9"/>
  <c r="BH142" i="9"/>
  <c r="BG142" i="9"/>
  <c r="BE142" i="9"/>
  <c r="BK142" i="9"/>
  <c r="J142" i="9" s="1"/>
  <c r="BF142" i="9" s="1"/>
  <c r="BI141" i="9"/>
  <c r="BH141" i="9"/>
  <c r="BG141" i="9"/>
  <c r="BE141" i="9"/>
  <c r="BK141" i="9"/>
  <c r="J141" i="9" s="1"/>
  <c r="BF141" i="9" s="1"/>
  <c r="BI140" i="9"/>
  <c r="BH140" i="9"/>
  <c r="BG140" i="9"/>
  <c r="BE140" i="9"/>
  <c r="BK140" i="9"/>
  <c r="J140" i="9" s="1"/>
  <c r="BF140" i="9" s="1"/>
  <c r="BI139" i="9"/>
  <c r="BH139" i="9"/>
  <c r="BG139" i="9"/>
  <c r="BE139" i="9"/>
  <c r="BK139" i="9"/>
  <c r="J139" i="9"/>
  <c r="BF139" i="9" s="1"/>
  <c r="BI138" i="9"/>
  <c r="BH138" i="9"/>
  <c r="BG138" i="9"/>
  <c r="BE138" i="9"/>
  <c r="BK138" i="9"/>
  <c r="J138" i="9" s="1"/>
  <c r="BF138" i="9" s="1"/>
  <c r="BI136" i="9"/>
  <c r="BH136" i="9"/>
  <c r="BG136" i="9"/>
  <c r="BE136" i="9"/>
  <c r="T136" i="9"/>
  <c r="T135" i="9" s="1"/>
  <c r="R136" i="9"/>
  <c r="R135" i="9"/>
  <c r="P136" i="9"/>
  <c r="P135" i="9" s="1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F115" i="9"/>
  <c r="E113" i="9"/>
  <c r="F89" i="9"/>
  <c r="E87" i="9"/>
  <c r="J24" i="9"/>
  <c r="E24" i="9"/>
  <c r="J118" i="9" s="1"/>
  <c r="J23" i="9"/>
  <c r="J21" i="9"/>
  <c r="E21" i="9"/>
  <c r="J91" i="9" s="1"/>
  <c r="J20" i="9"/>
  <c r="J18" i="9"/>
  <c r="E18" i="9"/>
  <c r="F118" i="9" s="1"/>
  <c r="J17" i="9"/>
  <c r="J15" i="9"/>
  <c r="E15" i="9"/>
  <c r="F117" i="9" s="1"/>
  <c r="J14" i="9"/>
  <c r="J12" i="9"/>
  <c r="J115" i="9" s="1"/>
  <c r="E7" i="9"/>
  <c r="E111" i="9"/>
  <c r="J37" i="8"/>
  <c r="J36" i="8"/>
  <c r="AY101" i="1" s="1"/>
  <c r="J35" i="8"/>
  <c r="AX101" i="1" s="1"/>
  <c r="BI150" i="8"/>
  <c r="BH150" i="8"/>
  <c r="BG150" i="8"/>
  <c r="BE150" i="8"/>
  <c r="BK150" i="8"/>
  <c r="J150" i="8" s="1"/>
  <c r="BF150" i="8" s="1"/>
  <c r="BI149" i="8"/>
  <c r="BH149" i="8"/>
  <c r="BG149" i="8"/>
  <c r="BE149" i="8"/>
  <c r="BK149" i="8"/>
  <c r="J149" i="8" s="1"/>
  <c r="BF149" i="8" s="1"/>
  <c r="BI148" i="8"/>
  <c r="BH148" i="8"/>
  <c r="BG148" i="8"/>
  <c r="BE148" i="8"/>
  <c r="BK148" i="8"/>
  <c r="J148" i="8" s="1"/>
  <c r="BF148" i="8" s="1"/>
  <c r="BI147" i="8"/>
  <c r="BH147" i="8"/>
  <c r="BG147" i="8"/>
  <c r="BE147" i="8"/>
  <c r="BK147" i="8"/>
  <c r="J147" i="8"/>
  <c r="BF147" i="8" s="1"/>
  <c r="BI146" i="8"/>
  <c r="BH146" i="8"/>
  <c r="BG146" i="8"/>
  <c r="BE146" i="8"/>
  <c r="BK146" i="8"/>
  <c r="J146" i="8" s="1"/>
  <c r="BF146" i="8" s="1"/>
  <c r="BI145" i="8"/>
  <c r="BH145" i="8"/>
  <c r="BG145" i="8"/>
  <c r="BE145" i="8"/>
  <c r="BK145" i="8"/>
  <c r="J145" i="8" s="1"/>
  <c r="BF145" i="8" s="1"/>
  <c r="BI144" i="8"/>
  <c r="BH144" i="8"/>
  <c r="BG144" i="8"/>
  <c r="BE144" i="8"/>
  <c r="BK144" i="8"/>
  <c r="J144" i="8" s="1"/>
  <c r="BF144" i="8" s="1"/>
  <c r="BI143" i="8"/>
  <c r="BH143" i="8"/>
  <c r="BG143" i="8"/>
  <c r="BE143" i="8"/>
  <c r="BK143" i="8"/>
  <c r="J143" i="8"/>
  <c r="BF143" i="8" s="1"/>
  <c r="BI142" i="8"/>
  <c r="BH142" i="8"/>
  <c r="BG142" i="8"/>
  <c r="BE142" i="8"/>
  <c r="BK142" i="8"/>
  <c r="J142" i="8" s="1"/>
  <c r="BF142" i="8" s="1"/>
  <c r="BI141" i="8"/>
  <c r="BH141" i="8"/>
  <c r="BG141" i="8"/>
  <c r="BE141" i="8"/>
  <c r="BK141" i="8"/>
  <c r="J141" i="8" s="1"/>
  <c r="BF141" i="8" s="1"/>
  <c r="BI139" i="8"/>
  <c r="BH139" i="8"/>
  <c r="BG139" i="8"/>
  <c r="BE139" i="8"/>
  <c r="T139" i="8"/>
  <c r="T138" i="8" s="1"/>
  <c r="R139" i="8"/>
  <c r="R138" i="8" s="1"/>
  <c r="P139" i="8"/>
  <c r="P138" i="8" s="1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F115" i="8"/>
  <c r="E113" i="8"/>
  <c r="F89" i="8"/>
  <c r="E87" i="8"/>
  <c r="J24" i="8"/>
  <c r="E24" i="8"/>
  <c r="J118" i="8" s="1"/>
  <c r="J23" i="8"/>
  <c r="J21" i="8"/>
  <c r="E21" i="8"/>
  <c r="J117" i="8" s="1"/>
  <c r="J20" i="8"/>
  <c r="J18" i="8"/>
  <c r="E18" i="8"/>
  <c r="F92" i="8" s="1"/>
  <c r="J17" i="8"/>
  <c r="J15" i="8"/>
  <c r="E15" i="8"/>
  <c r="F117" i="8" s="1"/>
  <c r="J14" i="8"/>
  <c r="J12" i="8"/>
  <c r="J89" i="8" s="1"/>
  <c r="E7" i="8"/>
  <c r="E111" i="8"/>
  <c r="J37" i="7"/>
  <c r="J36" i="7"/>
  <c r="AY100" i="1" s="1"/>
  <c r="J35" i="7"/>
  <c r="AX100" i="1" s="1"/>
  <c r="BI160" i="7"/>
  <c r="BH160" i="7"/>
  <c r="BG160" i="7"/>
  <c r="BE160" i="7"/>
  <c r="BK160" i="7"/>
  <c r="J160" i="7" s="1"/>
  <c r="BF160" i="7" s="1"/>
  <c r="BI159" i="7"/>
  <c r="BH159" i="7"/>
  <c r="BG159" i="7"/>
  <c r="BE159" i="7"/>
  <c r="BK159" i="7"/>
  <c r="J159" i="7" s="1"/>
  <c r="BF159" i="7" s="1"/>
  <c r="BI158" i="7"/>
  <c r="BH158" i="7"/>
  <c r="BG158" i="7"/>
  <c r="BE158" i="7"/>
  <c r="BK158" i="7"/>
  <c r="J158" i="7" s="1"/>
  <c r="BF158" i="7" s="1"/>
  <c r="BI157" i="7"/>
  <c r="BH157" i="7"/>
  <c r="BG157" i="7"/>
  <c r="BE157" i="7"/>
  <c r="BK157" i="7"/>
  <c r="J157" i="7"/>
  <c r="BF157" i="7"/>
  <c r="BI156" i="7"/>
  <c r="BH156" i="7"/>
  <c r="BG156" i="7"/>
  <c r="BE156" i="7"/>
  <c r="BK156" i="7"/>
  <c r="J156" i="7" s="1"/>
  <c r="BF156" i="7" s="1"/>
  <c r="BI155" i="7"/>
  <c r="BH155" i="7"/>
  <c r="BG155" i="7"/>
  <c r="BE155" i="7"/>
  <c r="BK155" i="7"/>
  <c r="J155" i="7" s="1"/>
  <c r="BF155" i="7" s="1"/>
  <c r="BI154" i="7"/>
  <c r="BH154" i="7"/>
  <c r="BG154" i="7"/>
  <c r="BE154" i="7"/>
  <c r="BK154" i="7"/>
  <c r="J154" i="7" s="1"/>
  <c r="BF154" i="7" s="1"/>
  <c r="BI153" i="7"/>
  <c r="BH153" i="7"/>
  <c r="BG153" i="7"/>
  <c r="BE153" i="7"/>
  <c r="BK153" i="7"/>
  <c r="J153" i="7"/>
  <c r="BF153" i="7" s="1"/>
  <c r="BI152" i="7"/>
  <c r="BH152" i="7"/>
  <c r="BG152" i="7"/>
  <c r="BE152" i="7"/>
  <c r="BK152" i="7"/>
  <c r="J152" i="7" s="1"/>
  <c r="BF152" i="7" s="1"/>
  <c r="BI151" i="7"/>
  <c r="BH151" i="7"/>
  <c r="BG151" i="7"/>
  <c r="BE151" i="7"/>
  <c r="BK151" i="7"/>
  <c r="J151" i="7" s="1"/>
  <c r="BF151" i="7" s="1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4" i="7"/>
  <c r="BH144" i="7"/>
  <c r="BG144" i="7"/>
  <c r="BE144" i="7"/>
  <c r="T144" i="7"/>
  <c r="T143" i="7" s="1"/>
  <c r="R144" i="7"/>
  <c r="R143" i="7" s="1"/>
  <c r="P144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F115" i="7"/>
  <c r="E113" i="7"/>
  <c r="F89" i="7"/>
  <c r="E87" i="7"/>
  <c r="J24" i="7"/>
  <c r="E24" i="7"/>
  <c r="J118" i="7" s="1"/>
  <c r="J23" i="7"/>
  <c r="J21" i="7"/>
  <c r="E21" i="7"/>
  <c r="J91" i="7"/>
  <c r="J20" i="7"/>
  <c r="J18" i="7"/>
  <c r="E18" i="7"/>
  <c r="F118" i="7" s="1"/>
  <c r="J17" i="7"/>
  <c r="J15" i="7"/>
  <c r="E15" i="7"/>
  <c r="F117" i="7"/>
  <c r="J14" i="7"/>
  <c r="J12" i="7"/>
  <c r="J115" i="7"/>
  <c r="E7" i="7"/>
  <c r="E111" i="7" s="1"/>
  <c r="J37" i="6"/>
  <c r="J36" i="6"/>
  <c r="AY99" i="1"/>
  <c r="J35" i="6"/>
  <c r="AX99" i="1" s="1"/>
  <c r="BI316" i="6"/>
  <c r="BH316" i="6"/>
  <c r="BG316" i="6"/>
  <c r="BE316" i="6"/>
  <c r="BK316" i="6"/>
  <c r="J316" i="6"/>
  <c r="BF316" i="6" s="1"/>
  <c r="BI315" i="6"/>
  <c r="BH315" i="6"/>
  <c r="BG315" i="6"/>
  <c r="BE315" i="6"/>
  <c r="BK315" i="6"/>
  <c r="J315" i="6"/>
  <c r="BF315" i="6"/>
  <c r="BI314" i="6"/>
  <c r="BH314" i="6"/>
  <c r="BG314" i="6"/>
  <c r="BE314" i="6"/>
  <c r="BK314" i="6"/>
  <c r="J314" i="6" s="1"/>
  <c r="BF314" i="6" s="1"/>
  <c r="BI313" i="6"/>
  <c r="BH313" i="6"/>
  <c r="BG313" i="6"/>
  <c r="BE313" i="6"/>
  <c r="BK313" i="6"/>
  <c r="J313" i="6" s="1"/>
  <c r="BF313" i="6" s="1"/>
  <c r="BI312" i="6"/>
  <c r="BH312" i="6"/>
  <c r="BG312" i="6"/>
  <c r="BE312" i="6"/>
  <c r="BK312" i="6"/>
  <c r="J312" i="6" s="1"/>
  <c r="BF312" i="6" s="1"/>
  <c r="BI311" i="6"/>
  <c r="BH311" i="6"/>
  <c r="BG311" i="6"/>
  <c r="BE311" i="6"/>
  <c r="BK311" i="6"/>
  <c r="J311" i="6"/>
  <c r="BF311" i="6" s="1"/>
  <c r="BI310" i="6"/>
  <c r="BH310" i="6"/>
  <c r="BG310" i="6"/>
  <c r="BE310" i="6"/>
  <c r="BK310" i="6"/>
  <c r="J310" i="6" s="1"/>
  <c r="BF310" i="6" s="1"/>
  <c r="BI309" i="6"/>
  <c r="BH309" i="6"/>
  <c r="BG309" i="6"/>
  <c r="BE309" i="6"/>
  <c r="BK309" i="6"/>
  <c r="J309" i="6" s="1"/>
  <c r="BF309" i="6" s="1"/>
  <c r="BI308" i="6"/>
  <c r="BH308" i="6"/>
  <c r="BG308" i="6"/>
  <c r="BE308" i="6"/>
  <c r="BK308" i="6"/>
  <c r="J308" i="6"/>
  <c r="BF308" i="6" s="1"/>
  <c r="BI307" i="6"/>
  <c r="BH307" i="6"/>
  <c r="BG307" i="6"/>
  <c r="BE307" i="6"/>
  <c r="BK307" i="6"/>
  <c r="J307" i="6"/>
  <c r="BF307" i="6"/>
  <c r="BI305" i="6"/>
  <c r="BH305" i="6"/>
  <c r="BG305" i="6"/>
  <c r="BE305" i="6"/>
  <c r="T305" i="6"/>
  <c r="T304" i="6" s="1"/>
  <c r="R305" i="6"/>
  <c r="R304" i="6"/>
  <c r="P305" i="6"/>
  <c r="P304" i="6" s="1"/>
  <c r="BI303" i="6"/>
  <c r="BH303" i="6"/>
  <c r="BG303" i="6"/>
  <c r="BE303" i="6"/>
  <c r="T303" i="6"/>
  <c r="T302" i="6"/>
  <c r="R303" i="6"/>
  <c r="R302" i="6" s="1"/>
  <c r="P303" i="6"/>
  <c r="P302" i="6" s="1"/>
  <c r="BI301" i="6"/>
  <c r="BH301" i="6"/>
  <c r="BG301" i="6"/>
  <c r="BE301" i="6"/>
  <c r="T301" i="6"/>
  <c r="R301" i="6"/>
  <c r="P301" i="6"/>
  <c r="BI300" i="6"/>
  <c r="BH300" i="6"/>
  <c r="BG300" i="6"/>
  <c r="BE300" i="6"/>
  <c r="T300" i="6"/>
  <c r="R300" i="6"/>
  <c r="P300" i="6"/>
  <c r="BI297" i="6"/>
  <c r="BH297" i="6"/>
  <c r="BG297" i="6"/>
  <c r="BE297" i="6"/>
  <c r="T297" i="6"/>
  <c r="R297" i="6"/>
  <c r="P297" i="6"/>
  <c r="BI296" i="6"/>
  <c r="BH296" i="6"/>
  <c r="BG296" i="6"/>
  <c r="BE296" i="6"/>
  <c r="T296" i="6"/>
  <c r="R296" i="6"/>
  <c r="P296" i="6"/>
  <c r="BI294" i="6"/>
  <c r="BH294" i="6"/>
  <c r="BG294" i="6"/>
  <c r="BE294" i="6"/>
  <c r="T294" i="6"/>
  <c r="R294" i="6"/>
  <c r="P294" i="6"/>
  <c r="BI293" i="6"/>
  <c r="BH293" i="6"/>
  <c r="BG293" i="6"/>
  <c r="BE293" i="6"/>
  <c r="T293" i="6"/>
  <c r="R293" i="6"/>
  <c r="P293" i="6"/>
  <c r="BI292" i="6"/>
  <c r="BH292" i="6"/>
  <c r="BG292" i="6"/>
  <c r="BE292" i="6"/>
  <c r="T292" i="6"/>
  <c r="R292" i="6"/>
  <c r="P292" i="6"/>
  <c r="BI291" i="6"/>
  <c r="BH291" i="6"/>
  <c r="BG291" i="6"/>
  <c r="BE291" i="6"/>
  <c r="T291" i="6"/>
  <c r="R291" i="6"/>
  <c r="P291" i="6"/>
  <c r="BI289" i="6"/>
  <c r="BH289" i="6"/>
  <c r="BG289" i="6"/>
  <c r="BE289" i="6"/>
  <c r="T289" i="6"/>
  <c r="R289" i="6"/>
  <c r="P289" i="6"/>
  <c r="BI288" i="6"/>
  <c r="BH288" i="6"/>
  <c r="BG288" i="6"/>
  <c r="BE288" i="6"/>
  <c r="T288" i="6"/>
  <c r="R288" i="6"/>
  <c r="P288" i="6"/>
  <c r="BI287" i="6"/>
  <c r="BH287" i="6"/>
  <c r="BG287" i="6"/>
  <c r="BE287" i="6"/>
  <c r="T287" i="6"/>
  <c r="R287" i="6"/>
  <c r="P287" i="6"/>
  <c r="BI286" i="6"/>
  <c r="BH286" i="6"/>
  <c r="BG286" i="6"/>
  <c r="BE286" i="6"/>
  <c r="T286" i="6"/>
  <c r="R286" i="6"/>
  <c r="P286" i="6"/>
  <c r="BI285" i="6"/>
  <c r="BH285" i="6"/>
  <c r="BG285" i="6"/>
  <c r="BE285" i="6"/>
  <c r="T285" i="6"/>
  <c r="R285" i="6"/>
  <c r="P285" i="6"/>
  <c r="BI284" i="6"/>
  <c r="BH284" i="6"/>
  <c r="BG284" i="6"/>
  <c r="BE284" i="6"/>
  <c r="T284" i="6"/>
  <c r="R284" i="6"/>
  <c r="P284" i="6"/>
  <c r="BI283" i="6"/>
  <c r="BH283" i="6"/>
  <c r="BG283" i="6"/>
  <c r="BE283" i="6"/>
  <c r="T283" i="6"/>
  <c r="R283" i="6"/>
  <c r="P283" i="6"/>
  <c r="BI282" i="6"/>
  <c r="BH282" i="6"/>
  <c r="BG282" i="6"/>
  <c r="BE282" i="6"/>
  <c r="T282" i="6"/>
  <c r="R282" i="6"/>
  <c r="P282" i="6"/>
  <c r="BI280" i="6"/>
  <c r="BH280" i="6"/>
  <c r="BG280" i="6"/>
  <c r="BE280" i="6"/>
  <c r="T280" i="6"/>
  <c r="R280" i="6"/>
  <c r="P280" i="6"/>
  <c r="BI279" i="6"/>
  <c r="BH279" i="6"/>
  <c r="BG279" i="6"/>
  <c r="BE279" i="6"/>
  <c r="T279" i="6"/>
  <c r="R279" i="6"/>
  <c r="P279" i="6"/>
  <c r="BI278" i="6"/>
  <c r="BH278" i="6"/>
  <c r="BG278" i="6"/>
  <c r="BE278" i="6"/>
  <c r="T278" i="6"/>
  <c r="R278" i="6"/>
  <c r="P278" i="6"/>
  <c r="BI276" i="6"/>
  <c r="BH276" i="6"/>
  <c r="BG276" i="6"/>
  <c r="BE276" i="6"/>
  <c r="T276" i="6"/>
  <c r="R276" i="6"/>
  <c r="P276" i="6"/>
  <c r="BI275" i="6"/>
  <c r="BH275" i="6"/>
  <c r="BG275" i="6"/>
  <c r="BE275" i="6"/>
  <c r="T275" i="6"/>
  <c r="R275" i="6"/>
  <c r="P275" i="6"/>
  <c r="BI274" i="6"/>
  <c r="BH274" i="6"/>
  <c r="BG274" i="6"/>
  <c r="BE274" i="6"/>
  <c r="T274" i="6"/>
  <c r="R274" i="6"/>
  <c r="P274" i="6"/>
  <c r="BI273" i="6"/>
  <c r="BH273" i="6"/>
  <c r="BG273" i="6"/>
  <c r="BE273" i="6"/>
  <c r="T273" i="6"/>
  <c r="R273" i="6"/>
  <c r="P273" i="6"/>
  <c r="BI272" i="6"/>
  <c r="BH272" i="6"/>
  <c r="BG272" i="6"/>
  <c r="BE272" i="6"/>
  <c r="T272" i="6"/>
  <c r="R272" i="6"/>
  <c r="P272" i="6"/>
  <c r="BI271" i="6"/>
  <c r="BH271" i="6"/>
  <c r="BG271" i="6"/>
  <c r="BE271" i="6"/>
  <c r="T271" i="6"/>
  <c r="R271" i="6"/>
  <c r="P271" i="6"/>
  <c r="BI270" i="6"/>
  <c r="BH270" i="6"/>
  <c r="BG270" i="6"/>
  <c r="BE270" i="6"/>
  <c r="T270" i="6"/>
  <c r="R270" i="6"/>
  <c r="P270" i="6"/>
  <c r="BI268" i="6"/>
  <c r="BH268" i="6"/>
  <c r="BG268" i="6"/>
  <c r="BE268" i="6"/>
  <c r="T268" i="6"/>
  <c r="R268" i="6"/>
  <c r="P268" i="6"/>
  <c r="BI267" i="6"/>
  <c r="BH267" i="6"/>
  <c r="BG267" i="6"/>
  <c r="BE267" i="6"/>
  <c r="T267" i="6"/>
  <c r="R267" i="6"/>
  <c r="P267" i="6"/>
  <c r="BI265" i="6"/>
  <c r="BH265" i="6"/>
  <c r="BG265" i="6"/>
  <c r="BE265" i="6"/>
  <c r="T265" i="6"/>
  <c r="R265" i="6"/>
  <c r="P265" i="6"/>
  <c r="BI264" i="6"/>
  <c r="BH264" i="6"/>
  <c r="BG264" i="6"/>
  <c r="BE264" i="6"/>
  <c r="T264" i="6"/>
  <c r="R264" i="6"/>
  <c r="P264" i="6"/>
  <c r="BI263" i="6"/>
  <c r="BH263" i="6"/>
  <c r="BG263" i="6"/>
  <c r="BE263" i="6"/>
  <c r="T263" i="6"/>
  <c r="R263" i="6"/>
  <c r="P263" i="6"/>
  <c r="BI262" i="6"/>
  <c r="BH262" i="6"/>
  <c r="BG262" i="6"/>
  <c r="BE262" i="6"/>
  <c r="T262" i="6"/>
  <c r="R262" i="6"/>
  <c r="P262" i="6"/>
  <c r="BI261" i="6"/>
  <c r="BH261" i="6"/>
  <c r="BG261" i="6"/>
  <c r="BE261" i="6"/>
  <c r="T261" i="6"/>
  <c r="R261" i="6"/>
  <c r="P261" i="6"/>
  <c r="BI260" i="6"/>
  <c r="BH260" i="6"/>
  <c r="BG260" i="6"/>
  <c r="BE260" i="6"/>
  <c r="T260" i="6"/>
  <c r="R260" i="6"/>
  <c r="P260" i="6"/>
  <c r="BI259" i="6"/>
  <c r="BH259" i="6"/>
  <c r="BG259" i="6"/>
  <c r="BE259" i="6"/>
  <c r="T259" i="6"/>
  <c r="R259" i="6"/>
  <c r="P259" i="6"/>
  <c r="BI258" i="6"/>
  <c r="BH258" i="6"/>
  <c r="BG258" i="6"/>
  <c r="BE258" i="6"/>
  <c r="T258" i="6"/>
  <c r="R258" i="6"/>
  <c r="P258" i="6"/>
  <c r="BI257" i="6"/>
  <c r="BH257" i="6"/>
  <c r="BG257" i="6"/>
  <c r="BE257" i="6"/>
  <c r="T257" i="6"/>
  <c r="R257" i="6"/>
  <c r="P257" i="6"/>
  <c r="BI255" i="6"/>
  <c r="BH255" i="6"/>
  <c r="BG255" i="6"/>
  <c r="BE255" i="6"/>
  <c r="T255" i="6"/>
  <c r="R255" i="6"/>
  <c r="P255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1" i="6"/>
  <c r="BH241" i="6"/>
  <c r="BG241" i="6"/>
  <c r="BE241" i="6"/>
  <c r="T241" i="6"/>
  <c r="R241" i="6"/>
  <c r="P241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5" i="6"/>
  <c r="BH215" i="6"/>
  <c r="BG215" i="6"/>
  <c r="BE215" i="6"/>
  <c r="T215" i="6"/>
  <c r="T214" i="6"/>
  <c r="R215" i="6"/>
  <c r="R214" i="6"/>
  <c r="P215" i="6"/>
  <c r="P214" i="6" s="1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F134" i="6"/>
  <c r="E132" i="6"/>
  <c r="F89" i="6"/>
  <c r="E87" i="6"/>
  <c r="J24" i="6"/>
  <c r="E24" i="6"/>
  <c r="J92" i="6" s="1"/>
  <c r="J23" i="6"/>
  <c r="J21" i="6"/>
  <c r="E21" i="6"/>
  <c r="J91" i="6" s="1"/>
  <c r="J20" i="6"/>
  <c r="J18" i="6"/>
  <c r="E18" i="6"/>
  <c r="F137" i="6" s="1"/>
  <c r="J17" i="6"/>
  <c r="J15" i="6"/>
  <c r="E15" i="6"/>
  <c r="F91" i="6" s="1"/>
  <c r="J14" i="6"/>
  <c r="J12" i="6"/>
  <c r="J134" i="6" s="1"/>
  <c r="E7" i="6"/>
  <c r="E85" i="6"/>
  <c r="J37" i="5"/>
  <c r="J36" i="5"/>
  <c r="AY98" i="1" s="1"/>
  <c r="J35" i="5"/>
  <c r="AX98" i="1"/>
  <c r="BI215" i="5"/>
  <c r="BH215" i="5"/>
  <c r="BG215" i="5"/>
  <c r="BE215" i="5"/>
  <c r="BK215" i="5"/>
  <c r="J215" i="5" s="1"/>
  <c r="BF215" i="5" s="1"/>
  <c r="BI214" i="5"/>
  <c r="BH214" i="5"/>
  <c r="BG214" i="5"/>
  <c r="BE214" i="5"/>
  <c r="BK214" i="5"/>
  <c r="J214" i="5" s="1"/>
  <c r="BF214" i="5" s="1"/>
  <c r="BI213" i="5"/>
  <c r="BH213" i="5"/>
  <c r="BG213" i="5"/>
  <c r="BE213" i="5"/>
  <c r="BK213" i="5"/>
  <c r="J213" i="5" s="1"/>
  <c r="BF213" i="5" s="1"/>
  <c r="BI212" i="5"/>
  <c r="BH212" i="5"/>
  <c r="BG212" i="5"/>
  <c r="BE212" i="5"/>
  <c r="BK212" i="5"/>
  <c r="J212" i="5"/>
  <c r="BF212" i="5" s="1"/>
  <c r="BI211" i="5"/>
  <c r="BH211" i="5"/>
  <c r="BG211" i="5"/>
  <c r="BE211" i="5"/>
  <c r="BK211" i="5"/>
  <c r="J211" i="5" s="1"/>
  <c r="BF211" i="5" s="1"/>
  <c r="BI210" i="5"/>
  <c r="BH210" i="5"/>
  <c r="BG210" i="5"/>
  <c r="BE210" i="5"/>
  <c r="BK210" i="5"/>
  <c r="J210" i="5" s="1"/>
  <c r="BF210" i="5" s="1"/>
  <c r="BI209" i="5"/>
  <c r="BH209" i="5"/>
  <c r="BG209" i="5"/>
  <c r="BE209" i="5"/>
  <c r="BK209" i="5"/>
  <c r="J209" i="5"/>
  <c r="BF209" i="5" s="1"/>
  <c r="BI208" i="5"/>
  <c r="BH208" i="5"/>
  <c r="BG208" i="5"/>
  <c r="BE208" i="5"/>
  <c r="BK208" i="5"/>
  <c r="J208" i="5"/>
  <c r="BF208" i="5"/>
  <c r="BI207" i="5"/>
  <c r="BH207" i="5"/>
  <c r="BG207" i="5"/>
  <c r="BE207" i="5"/>
  <c r="BK207" i="5"/>
  <c r="J207" i="5" s="1"/>
  <c r="BF207" i="5" s="1"/>
  <c r="BI206" i="5"/>
  <c r="BH206" i="5"/>
  <c r="BG206" i="5"/>
  <c r="BE206" i="5"/>
  <c r="BK206" i="5"/>
  <c r="J206" i="5" s="1"/>
  <c r="BF206" i="5" s="1"/>
  <c r="BI204" i="5"/>
  <c r="BH204" i="5"/>
  <c r="BG204" i="5"/>
  <c r="BE204" i="5"/>
  <c r="T204" i="5"/>
  <c r="T203" i="5" s="1"/>
  <c r="R204" i="5"/>
  <c r="R203" i="5" s="1"/>
  <c r="P204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F124" i="5"/>
  <c r="E122" i="5"/>
  <c r="F89" i="5"/>
  <c r="E87" i="5"/>
  <c r="J24" i="5"/>
  <c r="E24" i="5"/>
  <c r="J92" i="5"/>
  <c r="J23" i="5"/>
  <c r="J21" i="5"/>
  <c r="E21" i="5"/>
  <c r="J126" i="5"/>
  <c r="J20" i="5"/>
  <c r="J18" i="5"/>
  <c r="E18" i="5"/>
  <c r="F92" i="5"/>
  <c r="J17" i="5"/>
  <c r="J15" i="5"/>
  <c r="E15" i="5"/>
  <c r="F126" i="5"/>
  <c r="J14" i="5"/>
  <c r="J12" i="5"/>
  <c r="J124" i="5"/>
  <c r="E7" i="5"/>
  <c r="E85" i="5" s="1"/>
  <c r="J37" i="4"/>
  <c r="J36" i="4"/>
  <c r="AY97" i="1"/>
  <c r="J35" i="4"/>
  <c r="AX97" i="1" s="1"/>
  <c r="BI218" i="4"/>
  <c r="BH218" i="4"/>
  <c r="BG218" i="4"/>
  <c r="BE218" i="4"/>
  <c r="BK218" i="4"/>
  <c r="J218" i="4"/>
  <c r="BF218" i="4"/>
  <c r="BI217" i="4"/>
  <c r="BH217" i="4"/>
  <c r="BG217" i="4"/>
  <c r="BE217" i="4"/>
  <c r="BK217" i="4"/>
  <c r="J217" i="4" s="1"/>
  <c r="BF217" i="4" s="1"/>
  <c r="BI216" i="4"/>
  <c r="BH216" i="4"/>
  <c r="BG216" i="4"/>
  <c r="BE216" i="4"/>
  <c r="BK216" i="4"/>
  <c r="J216" i="4" s="1"/>
  <c r="BF216" i="4" s="1"/>
  <c r="BI215" i="4"/>
  <c r="BH215" i="4"/>
  <c r="BG215" i="4"/>
  <c r="BE215" i="4"/>
  <c r="BK215" i="4"/>
  <c r="J215" i="4" s="1"/>
  <c r="BF215" i="4" s="1"/>
  <c r="BI214" i="4"/>
  <c r="BH214" i="4"/>
  <c r="BG214" i="4"/>
  <c r="BE214" i="4"/>
  <c r="BK214" i="4"/>
  <c r="J214" i="4"/>
  <c r="BF214" i="4" s="1"/>
  <c r="BI213" i="4"/>
  <c r="BH213" i="4"/>
  <c r="BG213" i="4"/>
  <c r="BE213" i="4"/>
  <c r="BK213" i="4"/>
  <c r="J213" i="4"/>
  <c r="BF213" i="4"/>
  <c r="BI212" i="4"/>
  <c r="BH212" i="4"/>
  <c r="BG212" i="4"/>
  <c r="BE212" i="4"/>
  <c r="BK212" i="4"/>
  <c r="J212" i="4" s="1"/>
  <c r="BF212" i="4" s="1"/>
  <c r="BI211" i="4"/>
  <c r="BH211" i="4"/>
  <c r="BG211" i="4"/>
  <c r="BE211" i="4"/>
  <c r="BK211" i="4"/>
  <c r="J211" i="4"/>
  <c r="BF211" i="4" s="1"/>
  <c r="BI210" i="4"/>
  <c r="BH210" i="4"/>
  <c r="BG210" i="4"/>
  <c r="BE210" i="4"/>
  <c r="BK210" i="4"/>
  <c r="J210" i="4"/>
  <c r="BF210" i="4"/>
  <c r="BI209" i="4"/>
  <c r="BH209" i="4"/>
  <c r="BG209" i="4"/>
  <c r="BE209" i="4"/>
  <c r="BK209" i="4"/>
  <c r="J209" i="4"/>
  <c r="BF209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4" i="4"/>
  <c r="BH204" i="4"/>
  <c r="BG204" i="4"/>
  <c r="BE204" i="4"/>
  <c r="T204" i="4"/>
  <c r="T203" i="4"/>
  <c r="R204" i="4"/>
  <c r="R203" i="4" s="1"/>
  <c r="P204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F124" i="4"/>
  <c r="E122" i="4"/>
  <c r="F89" i="4"/>
  <c r="E87" i="4"/>
  <c r="J24" i="4"/>
  <c r="E24" i="4"/>
  <c r="J127" i="4" s="1"/>
  <c r="J23" i="4"/>
  <c r="J21" i="4"/>
  <c r="E21" i="4"/>
  <c r="J91" i="4" s="1"/>
  <c r="J20" i="4"/>
  <c r="J18" i="4"/>
  <c r="E18" i="4"/>
  <c r="F92" i="4" s="1"/>
  <c r="J17" i="4"/>
  <c r="J15" i="4"/>
  <c r="E15" i="4"/>
  <c r="F126" i="4" s="1"/>
  <c r="J14" i="4"/>
  <c r="J12" i="4"/>
  <c r="J124" i="4"/>
  <c r="E7" i="4"/>
  <c r="E85" i="4"/>
  <c r="J37" i="3"/>
  <c r="J36" i="3"/>
  <c r="AY96" i="1" s="1"/>
  <c r="J35" i="3"/>
  <c r="AX96" i="1"/>
  <c r="BI281" i="3"/>
  <c r="BH281" i="3"/>
  <c r="BG281" i="3"/>
  <c r="BE281" i="3"/>
  <c r="BK281" i="3"/>
  <c r="J281" i="3" s="1"/>
  <c r="BF281" i="3" s="1"/>
  <c r="BI280" i="3"/>
  <c r="BH280" i="3"/>
  <c r="BG280" i="3"/>
  <c r="BE280" i="3"/>
  <c r="BK280" i="3"/>
  <c r="J280" i="3" s="1"/>
  <c r="BF280" i="3" s="1"/>
  <c r="BI279" i="3"/>
  <c r="BH279" i="3"/>
  <c r="BG279" i="3"/>
  <c r="BE279" i="3"/>
  <c r="BK279" i="3"/>
  <c r="J279" i="3"/>
  <c r="BF279" i="3" s="1"/>
  <c r="BI278" i="3"/>
  <c r="BH278" i="3"/>
  <c r="BG278" i="3"/>
  <c r="BE278" i="3"/>
  <c r="BK278" i="3"/>
  <c r="J278" i="3" s="1"/>
  <c r="BF278" i="3" s="1"/>
  <c r="BI277" i="3"/>
  <c r="BH277" i="3"/>
  <c r="BG277" i="3"/>
  <c r="BE277" i="3"/>
  <c r="BK277" i="3"/>
  <c r="J277" i="3" s="1"/>
  <c r="BF277" i="3" s="1"/>
  <c r="BI276" i="3"/>
  <c r="BH276" i="3"/>
  <c r="BG276" i="3"/>
  <c r="BE276" i="3"/>
  <c r="BK276" i="3"/>
  <c r="J276" i="3"/>
  <c r="BF276" i="3" s="1"/>
  <c r="BI275" i="3"/>
  <c r="BH275" i="3"/>
  <c r="BG275" i="3"/>
  <c r="BE275" i="3"/>
  <c r="BK275" i="3"/>
  <c r="J275" i="3"/>
  <c r="BF275" i="3"/>
  <c r="BI274" i="3"/>
  <c r="BH274" i="3"/>
  <c r="BG274" i="3"/>
  <c r="BE274" i="3"/>
  <c r="BK274" i="3"/>
  <c r="J274" i="3" s="1"/>
  <c r="BF274" i="3" s="1"/>
  <c r="BI273" i="3"/>
  <c r="BH273" i="3"/>
  <c r="BG273" i="3"/>
  <c r="BE273" i="3"/>
  <c r="BK273" i="3"/>
  <c r="J273" i="3" s="1"/>
  <c r="BF273" i="3" s="1"/>
  <c r="BI272" i="3"/>
  <c r="BH272" i="3"/>
  <c r="BG272" i="3"/>
  <c r="BE272" i="3"/>
  <c r="BK272" i="3"/>
  <c r="J272" i="3" s="1"/>
  <c r="BF272" i="3" s="1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T266" i="3" s="1"/>
  <c r="R267" i="3"/>
  <c r="R266" i="3"/>
  <c r="P267" i="3"/>
  <c r="P266" i="3" s="1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1" i="3"/>
  <c r="BH211" i="3"/>
  <c r="BG211" i="3"/>
  <c r="BE211" i="3"/>
  <c r="T211" i="3"/>
  <c r="T210" i="3" s="1"/>
  <c r="R211" i="3"/>
  <c r="R210" i="3"/>
  <c r="P211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F130" i="3"/>
  <c r="E128" i="3"/>
  <c r="F89" i="3"/>
  <c r="E87" i="3"/>
  <c r="J24" i="3"/>
  <c r="E24" i="3"/>
  <c r="J133" i="3" s="1"/>
  <c r="J23" i="3"/>
  <c r="J21" i="3"/>
  <c r="E21" i="3"/>
  <c r="J91" i="3"/>
  <c r="J20" i="3"/>
  <c r="J18" i="3"/>
  <c r="E18" i="3"/>
  <c r="F133" i="3" s="1"/>
  <c r="J17" i="3"/>
  <c r="J15" i="3"/>
  <c r="E15" i="3"/>
  <c r="F91" i="3"/>
  <c r="J14" i="3"/>
  <c r="J12" i="3"/>
  <c r="J130" i="3" s="1"/>
  <c r="E7" i="3"/>
  <c r="E85" i="3"/>
  <c r="J37" i="2"/>
  <c r="J36" i="2"/>
  <c r="AY95" i="1"/>
  <c r="J35" i="2"/>
  <c r="AX95" i="1" s="1"/>
  <c r="BI188" i="2"/>
  <c r="BH188" i="2"/>
  <c r="BG188" i="2"/>
  <c r="BE188" i="2"/>
  <c r="BK188" i="2"/>
  <c r="J188" i="2"/>
  <c r="BF188" i="2"/>
  <c r="BI187" i="2"/>
  <c r="BH187" i="2"/>
  <c r="BG187" i="2"/>
  <c r="BE187" i="2"/>
  <c r="BK187" i="2"/>
  <c r="J187" i="2" s="1"/>
  <c r="BF187" i="2" s="1"/>
  <c r="BI186" i="2"/>
  <c r="BH186" i="2"/>
  <c r="BG186" i="2"/>
  <c r="BE186" i="2"/>
  <c r="BK186" i="2"/>
  <c r="J186" i="2" s="1"/>
  <c r="BF186" i="2" s="1"/>
  <c r="BI185" i="2"/>
  <c r="BH185" i="2"/>
  <c r="BG185" i="2"/>
  <c r="BE185" i="2"/>
  <c r="BK185" i="2"/>
  <c r="J185" i="2"/>
  <c r="BF185" i="2" s="1"/>
  <c r="BI184" i="2"/>
  <c r="BH184" i="2"/>
  <c r="BG184" i="2"/>
  <c r="BE184" i="2"/>
  <c r="BK184" i="2"/>
  <c r="J184" i="2"/>
  <c r="BF184" i="2"/>
  <c r="BI183" i="2"/>
  <c r="BH183" i="2"/>
  <c r="BG183" i="2"/>
  <c r="BE183" i="2"/>
  <c r="BK183" i="2"/>
  <c r="J183" i="2" s="1"/>
  <c r="BF183" i="2" s="1"/>
  <c r="BI182" i="2"/>
  <c r="BH182" i="2"/>
  <c r="BG182" i="2"/>
  <c r="BE182" i="2"/>
  <c r="BK182" i="2"/>
  <c r="J182" i="2" s="1"/>
  <c r="BF182" i="2" s="1"/>
  <c r="BI181" i="2"/>
  <c r="BH181" i="2"/>
  <c r="BG181" i="2"/>
  <c r="BE181" i="2"/>
  <c r="BK181" i="2"/>
  <c r="J181" i="2"/>
  <c r="BF181" i="2" s="1"/>
  <c r="BI180" i="2"/>
  <c r="BH180" i="2"/>
  <c r="BG180" i="2"/>
  <c r="BE180" i="2"/>
  <c r="BK180" i="2"/>
  <c r="J180" i="2"/>
  <c r="BF180" i="2"/>
  <c r="BI179" i="2"/>
  <c r="BH179" i="2"/>
  <c r="BG179" i="2"/>
  <c r="BE179" i="2"/>
  <c r="BK179" i="2"/>
  <c r="J179" i="2" s="1"/>
  <c r="BF179" i="2" s="1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T171" i="2" s="1"/>
  <c r="T170" i="2" s="1"/>
  <c r="R172" i="2"/>
  <c r="R171" i="2"/>
  <c r="R170" i="2" s="1"/>
  <c r="P172" i="2"/>
  <c r="P171" i="2"/>
  <c r="P170" i="2"/>
  <c r="BI169" i="2"/>
  <c r="BH169" i="2"/>
  <c r="BG169" i="2"/>
  <c r="BE169" i="2"/>
  <c r="T169" i="2"/>
  <c r="T168" i="2" s="1"/>
  <c r="R169" i="2"/>
  <c r="R168" i="2"/>
  <c r="P169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F123" i="2"/>
  <c r="E121" i="2"/>
  <c r="F89" i="2"/>
  <c r="E87" i="2"/>
  <c r="J24" i="2"/>
  <c r="E24" i="2"/>
  <c r="J126" i="2"/>
  <c r="J23" i="2"/>
  <c r="J21" i="2"/>
  <c r="E21" i="2"/>
  <c r="J91" i="2"/>
  <c r="J20" i="2"/>
  <c r="J18" i="2"/>
  <c r="E18" i="2"/>
  <c r="F126" i="2"/>
  <c r="J17" i="2"/>
  <c r="J15" i="2"/>
  <c r="E15" i="2"/>
  <c r="F91" i="2"/>
  <c r="J14" i="2"/>
  <c r="J12" i="2"/>
  <c r="J123" i="2" s="1"/>
  <c r="E7" i="2"/>
  <c r="E119" i="2"/>
  <c r="L90" i="1"/>
  <c r="AM90" i="1"/>
  <c r="AM89" i="1"/>
  <c r="L89" i="1"/>
  <c r="AM87" i="1"/>
  <c r="L87" i="1"/>
  <c r="L85" i="1"/>
  <c r="L84" i="1"/>
  <c r="BK157" i="2"/>
  <c r="J163" i="2"/>
  <c r="BK133" i="2"/>
  <c r="J138" i="2"/>
  <c r="BK151" i="2"/>
  <c r="J172" i="2"/>
  <c r="BK140" i="2"/>
  <c r="BK188" i="3"/>
  <c r="BK145" i="3"/>
  <c r="J188" i="3"/>
  <c r="J186" i="3"/>
  <c r="J224" i="3"/>
  <c r="J264" i="3"/>
  <c r="BK156" i="3"/>
  <c r="J195" i="3"/>
  <c r="J192" i="3"/>
  <c r="J147" i="3"/>
  <c r="J218" i="3"/>
  <c r="BK223" i="3"/>
  <c r="BK158" i="3"/>
  <c r="BK179" i="3"/>
  <c r="J243" i="3"/>
  <c r="BK178" i="3"/>
  <c r="J149" i="3"/>
  <c r="BK207" i="4"/>
  <c r="BK139" i="4"/>
  <c r="BK157" i="4"/>
  <c r="J169" i="4"/>
  <c r="J206" i="4"/>
  <c r="J198" i="4"/>
  <c r="J204" i="4"/>
  <c r="BK160" i="4"/>
  <c r="J139" i="4"/>
  <c r="J151" i="5"/>
  <c r="J167" i="5"/>
  <c r="BK165" i="5"/>
  <c r="BK190" i="5"/>
  <c r="J164" i="5"/>
  <c r="BK176" i="5"/>
  <c r="BK150" i="5"/>
  <c r="J192" i="5"/>
  <c r="BK134" i="5"/>
  <c r="BK198" i="5"/>
  <c r="BK175" i="5"/>
  <c r="BK168" i="5"/>
  <c r="BK166" i="5"/>
  <c r="BK143" i="5"/>
  <c r="BK140" i="5"/>
  <c r="BK296" i="6"/>
  <c r="J264" i="6"/>
  <c r="BK227" i="6"/>
  <c r="BK173" i="6"/>
  <c r="BK276" i="6"/>
  <c r="J190" i="6"/>
  <c r="J272" i="6"/>
  <c r="J225" i="6"/>
  <c r="BK163" i="6"/>
  <c r="J267" i="6"/>
  <c r="J144" i="6"/>
  <c r="BK243" i="6"/>
  <c r="J152" i="6"/>
  <c r="BK245" i="6"/>
  <c r="BK156" i="6"/>
  <c r="BK235" i="6"/>
  <c r="J153" i="6"/>
  <c r="BK271" i="6"/>
  <c r="BK292" i="6"/>
  <c r="J222" i="6"/>
  <c r="BK161" i="6"/>
  <c r="J207" i="6"/>
  <c r="J158" i="6"/>
  <c r="BK274" i="6"/>
  <c r="J265" i="6"/>
  <c r="BK167" i="6"/>
  <c r="BK127" i="7"/>
  <c r="J126" i="7"/>
  <c r="J148" i="7"/>
  <c r="BK137" i="7"/>
  <c r="BK137" i="8"/>
  <c r="J128" i="8"/>
  <c r="J125" i="9"/>
  <c r="J133" i="9"/>
  <c r="BK157" i="10"/>
  <c r="BK154" i="10"/>
  <c r="BK144" i="10"/>
  <c r="BK152" i="10"/>
  <c r="J125" i="10"/>
  <c r="BK158" i="11"/>
  <c r="J162" i="11"/>
  <c r="J160" i="11"/>
  <c r="J165" i="11"/>
  <c r="BK150" i="11"/>
  <c r="BK137" i="11"/>
  <c r="J176" i="2"/>
  <c r="BK149" i="2"/>
  <c r="BK176" i="2"/>
  <c r="J174" i="2"/>
  <c r="J145" i="2"/>
  <c r="J161" i="2"/>
  <c r="J222" i="3"/>
  <c r="BK154" i="3"/>
  <c r="J255" i="3"/>
  <c r="BK242" i="3"/>
  <c r="BK229" i="3"/>
  <c r="BK224" i="3"/>
  <c r="J223" i="3"/>
  <c r="BK200" i="3"/>
  <c r="BK186" i="3"/>
  <c r="BK175" i="3"/>
  <c r="BK173" i="3"/>
  <c r="J172" i="3"/>
  <c r="BK170" i="3"/>
  <c r="BK157" i="3"/>
  <c r="BK155" i="3"/>
  <c r="J152" i="3"/>
  <c r="BK146" i="3"/>
  <c r="BK142" i="3"/>
  <c r="BK140" i="3"/>
  <c r="J249" i="3"/>
  <c r="BK247" i="3"/>
  <c r="J191" i="3"/>
  <c r="J227" i="3"/>
  <c r="BK249" i="3"/>
  <c r="BK199" i="3"/>
  <c r="J145" i="3"/>
  <c r="BK255" i="3"/>
  <c r="BK203" i="3"/>
  <c r="BK166" i="3"/>
  <c r="J235" i="3"/>
  <c r="J176" i="3"/>
  <c r="J187" i="3"/>
  <c r="BK234" i="3"/>
  <c r="J159" i="3"/>
  <c r="J239" i="3"/>
  <c r="BK183" i="4"/>
  <c r="J193" i="4"/>
  <c r="J152" i="4"/>
  <c r="BK178" i="4"/>
  <c r="BK171" i="4"/>
  <c r="J178" i="4"/>
  <c r="BK163" i="4"/>
  <c r="J175" i="4"/>
  <c r="BK193" i="4"/>
  <c r="J154" i="4"/>
  <c r="J155" i="4"/>
  <c r="BK144" i="4"/>
  <c r="J148" i="5"/>
  <c r="J201" i="5"/>
  <c r="BK144" i="5"/>
  <c r="J182" i="5"/>
  <c r="J147" i="5"/>
  <c r="J139" i="5"/>
  <c r="BK137" i="5"/>
  <c r="J196" i="5"/>
  <c r="J190" i="5"/>
  <c r="BK265" i="6"/>
  <c r="J228" i="6"/>
  <c r="J188" i="6"/>
  <c r="J301" i="6"/>
  <c r="BK204" i="6"/>
  <c r="BK147" i="6"/>
  <c r="J229" i="6"/>
  <c r="BK162" i="6"/>
  <c r="BK241" i="6"/>
  <c r="BK250" i="6"/>
  <c r="J171" i="6"/>
  <c r="J243" i="6"/>
  <c r="J172" i="6"/>
  <c r="BK252" i="6"/>
  <c r="BK293" i="6"/>
  <c r="BK258" i="6"/>
  <c r="BK190" i="6"/>
  <c r="BK207" i="6"/>
  <c r="BK286" i="6"/>
  <c r="J230" i="6"/>
  <c r="J146" i="6"/>
  <c r="BK253" i="6"/>
  <c r="J254" i="6"/>
  <c r="J197" i="6"/>
  <c r="BK134" i="7"/>
  <c r="J134" i="7"/>
  <c r="J131" i="7"/>
  <c r="BK147" i="7"/>
  <c r="BK140" i="7"/>
  <c r="BK127" i="8"/>
  <c r="J127" i="8"/>
  <c r="BK124" i="9"/>
  <c r="J129" i="9"/>
  <c r="BK130" i="10"/>
  <c r="J145" i="10"/>
  <c r="BK134" i="10"/>
  <c r="BK142" i="10"/>
  <c r="BK158" i="10"/>
  <c r="J141" i="10"/>
  <c r="BK155" i="11"/>
  <c r="BK134" i="11"/>
  <c r="BK170" i="11"/>
  <c r="BK148" i="11"/>
  <c r="J169" i="11"/>
  <c r="BK154" i="11"/>
  <c r="BK146" i="11"/>
  <c r="J159" i="11"/>
  <c r="F36" i="12"/>
  <c r="BC105" i="1"/>
  <c r="BK143" i="2"/>
  <c r="BK158" i="2"/>
  <c r="AS94" i="1"/>
  <c r="J228" i="3"/>
  <c r="BK269" i="3"/>
  <c r="J189" i="3"/>
  <c r="J240" i="3"/>
  <c r="BK164" i="3"/>
  <c r="J144" i="3"/>
  <c r="BK239" i="3"/>
  <c r="BK238" i="3"/>
  <c r="J253" i="3"/>
  <c r="BK215" i="3"/>
  <c r="BK151" i="3"/>
  <c r="BK217" i="3"/>
  <c r="BK149" i="3"/>
  <c r="J265" i="3"/>
  <c r="J163" i="3"/>
  <c r="J261" i="3"/>
  <c r="BK206" i="3"/>
  <c r="BK161" i="3"/>
  <c r="J151" i="4"/>
  <c r="BK151" i="4"/>
  <c r="J177" i="4"/>
  <c r="BK137" i="4"/>
  <c r="J195" i="4"/>
  <c r="J167" i="4"/>
  <c r="BK182" i="4"/>
  <c r="BK186" i="4"/>
  <c r="J133" i="4"/>
  <c r="BK168" i="4"/>
  <c r="J176" i="5"/>
  <c r="BK172" i="5"/>
  <c r="J168" i="5"/>
  <c r="J156" i="5"/>
  <c r="BK196" i="5"/>
  <c r="J137" i="5"/>
  <c r="BK151" i="5"/>
  <c r="BK177" i="5"/>
  <c r="BK187" i="5"/>
  <c r="BK173" i="5"/>
  <c r="J262" i="6"/>
  <c r="J215" i="6"/>
  <c r="J156" i="6"/>
  <c r="BK263" i="6"/>
  <c r="J282" i="6"/>
  <c r="BK230" i="6"/>
  <c r="J291" i="6"/>
  <c r="J143" i="6"/>
  <c r="J241" i="6"/>
  <c r="J288" i="6"/>
  <c r="J220" i="6"/>
  <c r="J276" i="6"/>
  <c r="J149" i="6"/>
  <c r="BK254" i="6"/>
  <c r="BK285" i="6"/>
  <c r="J187" i="6"/>
  <c r="J160" i="6"/>
  <c r="J251" i="6"/>
  <c r="J305" i="6"/>
  <c r="BK191" i="6"/>
  <c r="BK157" i="6"/>
  <c r="J196" i="6"/>
  <c r="J128" i="7"/>
  <c r="BK129" i="7"/>
  <c r="J133" i="7"/>
  <c r="BK136" i="7"/>
  <c r="J139" i="8"/>
  <c r="J129" i="8"/>
  <c r="BK126" i="8"/>
  <c r="J131" i="9"/>
  <c r="BK130" i="9"/>
  <c r="BK153" i="10"/>
  <c r="J148" i="10"/>
  <c r="J139" i="10"/>
  <c r="J143" i="10"/>
  <c r="J142" i="10"/>
  <c r="BK156" i="10"/>
  <c r="BK129" i="11"/>
  <c r="BK142" i="11"/>
  <c r="J155" i="11"/>
  <c r="J131" i="11"/>
  <c r="J151" i="11"/>
  <c r="J129" i="11"/>
  <c r="BK135" i="11"/>
  <c r="J140" i="2"/>
  <c r="J157" i="2"/>
  <c r="J134" i="2"/>
  <c r="J158" i="2"/>
  <c r="BK155" i="2"/>
  <c r="J147" i="2"/>
  <c r="J251" i="3"/>
  <c r="J181" i="3"/>
  <c r="J267" i="3"/>
  <c r="BK185" i="3"/>
  <c r="J246" i="3"/>
  <c r="BK152" i="3"/>
  <c r="BK197" i="3"/>
  <c r="BK221" i="3"/>
  <c r="J156" i="3"/>
  <c r="J208" i="3"/>
  <c r="BK167" i="3"/>
  <c r="BK220" i="3"/>
  <c r="BK172" i="3"/>
  <c r="J183" i="3"/>
  <c r="BK264" i="3"/>
  <c r="BK165" i="3"/>
  <c r="BK262" i="3"/>
  <c r="BK193" i="3"/>
  <c r="BK190" i="4"/>
  <c r="BK188" i="4"/>
  <c r="BK204" i="4"/>
  <c r="BK138" i="4"/>
  <c r="BK196" i="4"/>
  <c r="J144" i="4"/>
  <c r="J138" i="4"/>
  <c r="J183" i="4"/>
  <c r="J182" i="4"/>
  <c r="J150" i="4"/>
  <c r="J163" i="4"/>
  <c r="BK142" i="4"/>
  <c r="J187" i="5"/>
  <c r="BK181" i="5"/>
  <c r="BK192" i="5"/>
  <c r="BK146" i="5"/>
  <c r="BK164" i="5"/>
  <c r="BK161" i="5"/>
  <c r="J141" i="5"/>
  <c r="J191" i="5"/>
  <c r="J170" i="5"/>
  <c r="BK167" i="5"/>
  <c r="BK152" i="5"/>
  <c r="BK136" i="5"/>
  <c r="J285" i="6"/>
  <c r="J263" i="6"/>
  <c r="BK229" i="6"/>
  <c r="BK175" i="6"/>
  <c r="BK248" i="6"/>
  <c r="J199" i="6"/>
  <c r="BK289" i="6"/>
  <c r="J242" i="6"/>
  <c r="BK180" i="6"/>
  <c r="J239" i="6"/>
  <c r="BK170" i="6"/>
  <c r="BK264" i="6"/>
  <c r="BK181" i="6"/>
  <c r="BK255" i="6"/>
  <c r="J218" i="6"/>
  <c r="BK287" i="6"/>
  <c r="J194" i="6"/>
  <c r="J270" i="6"/>
  <c r="J204" i="6"/>
  <c r="BK238" i="6"/>
  <c r="BK165" i="6"/>
  <c r="J252" i="6"/>
  <c r="BK201" i="6"/>
  <c r="J258" i="6"/>
  <c r="J183" i="6"/>
  <c r="BK222" i="6"/>
  <c r="BK125" i="7"/>
  <c r="BK149" i="7"/>
  <c r="J147" i="7"/>
  <c r="BK130" i="8"/>
  <c r="BK136" i="8"/>
  <c r="J130" i="8"/>
  <c r="BK126" i="9"/>
  <c r="J126" i="10"/>
  <c r="BK159" i="10"/>
  <c r="BK136" i="10"/>
  <c r="BK147" i="10"/>
  <c r="BK155" i="10"/>
  <c r="J149" i="10"/>
  <c r="J156" i="11"/>
  <c r="BK173" i="11"/>
  <c r="J168" i="11"/>
  <c r="J150" i="11"/>
  <c r="J149" i="11"/>
  <c r="J137" i="11"/>
  <c r="J172" i="11"/>
  <c r="J120" i="12"/>
  <c r="BK132" i="2"/>
  <c r="BK145" i="2"/>
  <c r="BK161" i="2"/>
  <c r="BK154" i="2"/>
  <c r="BK152" i="2"/>
  <c r="J141" i="2"/>
  <c r="J149" i="2"/>
  <c r="J209" i="3"/>
  <c r="J153" i="3"/>
  <c r="BK232" i="3"/>
  <c r="BK141" i="3"/>
  <c r="J185" i="3"/>
  <c r="BK139" i="3"/>
  <c r="J200" i="3"/>
  <c r="BK222" i="3"/>
  <c r="J232" i="3"/>
  <c r="J168" i="3"/>
  <c r="BK227" i="3"/>
  <c r="BK177" i="3"/>
  <c r="J193" i="3"/>
  <c r="J270" i="3"/>
  <c r="J178" i="3"/>
  <c r="BK208" i="3"/>
  <c r="J160" i="3"/>
  <c r="J135" i="4"/>
  <c r="BK167" i="4"/>
  <c r="J165" i="4"/>
  <c r="J200" i="4"/>
  <c r="J147" i="4"/>
  <c r="BK164" i="4"/>
  <c r="J170" i="4"/>
  <c r="BK172" i="4"/>
  <c r="J186" i="4"/>
  <c r="BK177" i="4"/>
  <c r="J177" i="5"/>
  <c r="BK188" i="5"/>
  <c r="J202" i="5"/>
  <c r="J166" i="5"/>
  <c r="BK138" i="5"/>
  <c r="BK139" i="5"/>
  <c r="J144" i="5"/>
  <c r="BK183" i="5"/>
  <c r="BK249" i="6"/>
  <c r="BK203" i="6"/>
  <c r="BK305" i="6"/>
  <c r="BK188" i="6"/>
  <c r="J303" i="6"/>
  <c r="J292" i="6"/>
  <c r="BK215" i="6"/>
  <c r="BK155" i="6"/>
  <c r="J255" i="6"/>
  <c r="J240" i="6"/>
  <c r="J249" i="6"/>
  <c r="J209" i="6"/>
  <c r="J221" i="6"/>
  <c r="J167" i="6"/>
  <c r="J259" i="6"/>
  <c r="BK270" i="6"/>
  <c r="BK174" i="6"/>
  <c r="J257" i="6"/>
  <c r="J203" i="6"/>
  <c r="BK278" i="6"/>
  <c r="BK182" i="6"/>
  <c r="J174" i="6"/>
  <c r="J136" i="7"/>
  <c r="BK131" i="7"/>
  <c r="J135" i="7"/>
  <c r="BK125" i="8"/>
  <c r="BK129" i="8"/>
  <c r="J124" i="9"/>
  <c r="BK127" i="10"/>
  <c r="J127" i="10"/>
  <c r="J137" i="10"/>
  <c r="BK149" i="10"/>
  <c r="BK139" i="10"/>
  <c r="BK151" i="10"/>
  <c r="J136" i="11"/>
  <c r="J167" i="11"/>
  <c r="J140" i="11"/>
  <c r="BK147" i="11"/>
  <c r="BK136" i="11"/>
  <c r="J147" i="11"/>
  <c r="J175" i="11"/>
  <c r="J161" i="11"/>
  <c r="J33" i="12"/>
  <c r="AV105" i="1" s="1"/>
  <c r="BK175" i="2"/>
  <c r="BK146" i="2"/>
  <c r="BK138" i="2"/>
  <c r="J132" i="2"/>
  <c r="J166" i="2"/>
  <c r="J153" i="2"/>
  <c r="BK252" i="3"/>
  <c r="BK192" i="3"/>
  <c r="BK257" i="3"/>
  <c r="J219" i="3"/>
  <c r="J201" i="3"/>
  <c r="BK214" i="3"/>
  <c r="BK243" i="3"/>
  <c r="J164" i="3"/>
  <c r="J197" i="3"/>
  <c r="J139" i="3"/>
  <c r="J231" i="3"/>
  <c r="BK261" i="3"/>
  <c r="J215" i="3"/>
  <c r="J211" i="3"/>
  <c r="J141" i="3"/>
  <c r="BK195" i="3"/>
  <c r="BK143" i="3"/>
  <c r="BK205" i="3"/>
  <c r="J153" i="4"/>
  <c r="BK184" i="4"/>
  <c r="BK198" i="4"/>
  <c r="J142" i="4"/>
  <c r="BK165" i="4"/>
  <c r="BK201" i="4"/>
  <c r="J146" i="4"/>
  <c r="J202" i="4"/>
  <c r="J149" i="4"/>
  <c r="BK176" i="4"/>
  <c r="J178" i="5"/>
  <c r="J174" i="5"/>
  <c r="BK179" i="5"/>
  <c r="J181" i="5"/>
  <c r="BK148" i="5"/>
  <c r="J154" i="5"/>
  <c r="BK149" i="5"/>
  <c r="BK153" i="5"/>
  <c r="J163" i="5"/>
  <c r="BK156" i="5"/>
  <c r="J200" i="6"/>
  <c r="J151" i="6"/>
  <c r="J235" i="6"/>
  <c r="BK184" i="6"/>
  <c r="BK185" i="6"/>
  <c r="J293" i="6"/>
  <c r="BK171" i="6"/>
  <c r="BK300" i="6"/>
  <c r="BK187" i="6"/>
  <c r="J224" i="6"/>
  <c r="J296" i="6"/>
  <c r="BK158" i="6"/>
  <c r="BK268" i="6"/>
  <c r="BK196" i="6"/>
  <c r="BK267" i="6"/>
  <c r="BK164" i="6"/>
  <c r="BK262" i="6"/>
  <c r="J185" i="6"/>
  <c r="BK257" i="6"/>
  <c r="J161" i="6"/>
  <c r="BK198" i="6"/>
  <c r="BK133" i="7"/>
  <c r="J127" i="7"/>
  <c r="J149" i="7"/>
  <c r="J142" i="7"/>
  <c r="J137" i="8"/>
  <c r="BK139" i="8"/>
  <c r="J127" i="9"/>
  <c r="J136" i="9"/>
  <c r="BK146" i="10"/>
  <c r="J158" i="10"/>
  <c r="BK133" i="10"/>
  <c r="BK145" i="10"/>
  <c r="J157" i="10"/>
  <c r="J140" i="10"/>
  <c r="J128" i="11"/>
  <c r="J154" i="11"/>
  <c r="J135" i="11"/>
  <c r="J166" i="11"/>
  <c r="BK159" i="11"/>
  <c r="BK140" i="11"/>
  <c r="J146" i="11"/>
  <c r="BK120" i="12"/>
  <c r="J150" i="2"/>
  <c r="BK166" i="2"/>
  <c r="J139" i="2"/>
  <c r="J136" i="2"/>
  <c r="J135" i="2"/>
  <c r="BK141" i="2"/>
  <c r="J234" i="3"/>
  <c r="BK147" i="3"/>
  <c r="BK209" i="3"/>
  <c r="BK254" i="3"/>
  <c r="J190" i="3"/>
  <c r="J179" i="3"/>
  <c r="BK231" i="3"/>
  <c r="J151" i="3"/>
  <c r="J162" i="3"/>
  <c r="J216" i="3"/>
  <c r="BK144" i="3"/>
  <c r="BK183" i="3"/>
  <c r="J203" i="3"/>
  <c r="BK267" i="3"/>
  <c r="BK182" i="3"/>
  <c r="J242" i="3"/>
  <c r="J173" i="3"/>
  <c r="BK136" i="4"/>
  <c r="J185" i="4"/>
  <c r="J197" i="4"/>
  <c r="BK133" i="4"/>
  <c r="J157" i="4"/>
  <c r="BK202" i="4"/>
  <c r="J188" i="4"/>
  <c r="BK187" i="4"/>
  <c r="BK134" i="4"/>
  <c r="BK147" i="4"/>
  <c r="BK201" i="5"/>
  <c r="J204" i="5"/>
  <c r="J169" i="5"/>
  <c r="J134" i="5"/>
  <c r="J188" i="5"/>
  <c r="J160" i="5"/>
  <c r="J157" i="5"/>
  <c r="J133" i="5"/>
  <c r="J146" i="5"/>
  <c r="J280" i="6"/>
  <c r="BK226" i="6"/>
  <c r="J155" i="6"/>
  <c r="BK234" i="6"/>
  <c r="BK153" i="6"/>
  <c r="J271" i="6"/>
  <c r="BK166" i="6"/>
  <c r="J182" i="6"/>
  <c r="BK279" i="6"/>
  <c r="BK194" i="6"/>
  <c r="BK261" i="6"/>
  <c r="J170" i="6"/>
  <c r="J208" i="6"/>
  <c r="J283" i="6"/>
  <c r="BK223" i="6"/>
  <c r="J268" i="6"/>
  <c r="J175" i="6"/>
  <c r="BK260" i="6"/>
  <c r="J159" i="6"/>
  <c r="BK200" i="6"/>
  <c r="BK237" i="6"/>
  <c r="J195" i="6"/>
  <c r="BK124" i="7"/>
  <c r="BK135" i="7"/>
  <c r="BK142" i="7"/>
  <c r="J137" i="7"/>
  <c r="J124" i="7"/>
  <c r="J133" i="8"/>
  <c r="J124" i="8"/>
  <c r="J126" i="9"/>
  <c r="BK136" i="9"/>
  <c r="BK125" i="10"/>
  <c r="J134" i="10"/>
  <c r="J146" i="10"/>
  <c r="BK143" i="10"/>
  <c r="BK150" i="10"/>
  <c r="BK162" i="11"/>
  <c r="BK165" i="11"/>
  <c r="BK172" i="11"/>
  <c r="J139" i="11"/>
  <c r="BK168" i="11"/>
  <c r="BK169" i="11"/>
  <c r="BK151" i="11"/>
  <c r="J170" i="11"/>
  <c r="F37" i="12"/>
  <c r="BD105" i="1" s="1"/>
  <c r="J151" i="2"/>
  <c r="BK169" i="2"/>
  <c r="J142" i="2"/>
  <c r="J175" i="2"/>
  <c r="J146" i="2"/>
  <c r="BK142" i="2"/>
  <c r="J143" i="2"/>
  <c r="J198" i="3"/>
  <c r="J254" i="3"/>
  <c r="J166" i="3"/>
  <c r="J220" i="3"/>
  <c r="J221" i="3"/>
  <c r="BK258" i="3"/>
  <c r="BK181" i="3"/>
  <c r="BK160" i="3"/>
  <c r="BK246" i="3"/>
  <c r="J169" i="3"/>
  <c r="BK251" i="3"/>
  <c r="BK201" i="3"/>
  <c r="BK159" i="3"/>
  <c r="J196" i="3"/>
  <c r="J146" i="3"/>
  <c r="BK240" i="3"/>
  <c r="BK153" i="3"/>
  <c r="J201" i="4"/>
  <c r="BK166" i="4"/>
  <c r="BK135" i="4"/>
  <c r="BK156" i="4"/>
  <c r="BK173" i="4"/>
  <c r="J156" i="4"/>
  <c r="J148" i="4"/>
  <c r="J207" i="4"/>
  <c r="J173" i="4"/>
  <c r="J164" i="4"/>
  <c r="BK155" i="4"/>
  <c r="J175" i="5"/>
  <c r="J150" i="5"/>
  <c r="J162" i="5"/>
  <c r="J140" i="5"/>
  <c r="BK193" i="5"/>
  <c r="BK184" i="5"/>
  <c r="BK199" i="5"/>
  <c r="J138" i="5"/>
  <c r="BK147" i="5"/>
  <c r="J199" i="5"/>
  <c r="BK275" i="6"/>
  <c r="J248" i="6"/>
  <c r="J163" i="6"/>
  <c r="J300" i="6"/>
  <c r="BK224" i="6"/>
  <c r="BK148" i="6"/>
  <c r="J245" i="6"/>
  <c r="BK301" i="6"/>
  <c r="J178" i="6"/>
  <c r="BK251" i="6"/>
  <c r="J237" i="6"/>
  <c r="J260" i="6"/>
  <c r="J219" i="6"/>
  <c r="J294" i="6"/>
  <c r="BK193" i="6"/>
  <c r="BK273" i="6"/>
  <c r="BK208" i="6"/>
  <c r="BK284" i="6"/>
  <c r="BK213" i="6"/>
  <c r="J173" i="6"/>
  <c r="J213" i="6"/>
  <c r="J148" i="6"/>
  <c r="BK219" i="6"/>
  <c r="BK146" i="6"/>
  <c r="J210" i="6"/>
  <c r="J140" i="7"/>
  <c r="J125" i="7"/>
  <c r="J139" i="7"/>
  <c r="BK148" i="7"/>
  <c r="J132" i="8"/>
  <c r="J136" i="8"/>
  <c r="BK125" i="9"/>
  <c r="BK129" i="9"/>
  <c r="J130" i="9"/>
  <c r="J131" i="10"/>
  <c r="J147" i="10"/>
  <c r="J151" i="10"/>
  <c r="J156" i="10"/>
  <c r="BK132" i="10"/>
  <c r="BK164" i="11"/>
  <c r="BK166" i="11"/>
  <c r="J173" i="11"/>
  <c r="BK133" i="11"/>
  <c r="J158" i="11"/>
  <c r="BK175" i="11"/>
  <c r="BK131" i="11"/>
  <c r="J133" i="11"/>
  <c r="J152" i="2"/>
  <c r="BK164" i="2"/>
  <c r="J164" i="2"/>
  <c r="J155" i="2"/>
  <c r="BK136" i="2"/>
  <c r="BK177" i="2"/>
  <c r="BK134" i="2"/>
  <c r="J182" i="3"/>
  <c r="J237" i="3"/>
  <c r="BK168" i="3"/>
  <c r="BK204" i="3"/>
  <c r="BK211" i="3"/>
  <c r="J238" i="3"/>
  <c r="J175" i="3"/>
  <c r="BK218" i="3"/>
  <c r="J248" i="3"/>
  <c r="BK187" i="3"/>
  <c r="BK237" i="3"/>
  <c r="J155" i="3"/>
  <c r="BK163" i="3"/>
  <c r="J250" i="3"/>
  <c r="BK162" i="3"/>
  <c r="J241" i="3"/>
  <c r="J177" i="3"/>
  <c r="BK154" i="4"/>
  <c r="J192" i="4"/>
  <c r="BK141" i="4"/>
  <c r="J176" i="4"/>
  <c r="J172" i="4"/>
  <c r="BK175" i="4"/>
  <c r="J145" i="4"/>
  <c r="J137" i="4"/>
  <c r="J179" i="4"/>
  <c r="J187" i="4"/>
  <c r="BK150" i="4"/>
  <c r="BK157" i="5"/>
  <c r="J153" i="5"/>
  <c r="BK178" i="5"/>
  <c r="J149" i="5"/>
  <c r="J145" i="5"/>
  <c r="BK163" i="5"/>
  <c r="J198" i="5"/>
  <c r="BK133" i="5"/>
  <c r="J172" i="5"/>
  <c r="J195" i="5"/>
  <c r="BK244" i="6"/>
  <c r="BK183" i="6"/>
  <c r="J284" i="6"/>
  <c r="BK210" i="6"/>
  <c r="BK177" i="6"/>
  <c r="BK233" i="6"/>
  <c r="BK151" i="6"/>
  <c r="BK199" i="6"/>
  <c r="J145" i="6"/>
  <c r="J261" i="6"/>
  <c r="BK186" i="6"/>
  <c r="J246" i="6"/>
  <c r="J192" i="6"/>
  <c r="J286" i="6"/>
  <c r="J169" i="6"/>
  <c r="J247" i="6"/>
  <c r="BK149" i="6"/>
  <c r="BK178" i="6"/>
  <c r="J278" i="6"/>
  <c r="BK179" i="6"/>
  <c r="J289" i="6"/>
  <c r="J186" i="6"/>
  <c r="J223" i="6"/>
  <c r="BK154" i="6"/>
  <c r="BK146" i="7"/>
  <c r="J130" i="7"/>
  <c r="J141" i="7"/>
  <c r="J129" i="7"/>
  <c r="BK131" i="8"/>
  <c r="BK128" i="8"/>
  <c r="J126" i="8"/>
  <c r="BK134" i="9"/>
  <c r="BK132" i="9"/>
  <c r="BK140" i="10"/>
  <c r="BK129" i="10"/>
  <c r="BK148" i="10"/>
  <c r="J161" i="10"/>
  <c r="J155" i="10"/>
  <c r="BK131" i="10"/>
  <c r="BK130" i="11"/>
  <c r="BK157" i="11"/>
  <c r="J163" i="11"/>
  <c r="BK128" i="11"/>
  <c r="BK139" i="11"/>
  <c r="J148" i="11"/>
  <c r="BK143" i="11"/>
  <c r="J154" i="2"/>
  <c r="BK172" i="2"/>
  <c r="J169" i="2"/>
  <c r="J167" i="2"/>
  <c r="BK150" i="2"/>
  <c r="J133" i="2"/>
  <c r="BK241" i="3"/>
  <c r="J170" i="3"/>
  <c r="BK233" i="3"/>
  <c r="J157" i="3"/>
  <c r="J165" i="3"/>
  <c r="BK202" i="3"/>
  <c r="BK244" i="3"/>
  <c r="BK189" i="3"/>
  <c r="J206" i="3"/>
  <c r="J252" i="3"/>
  <c r="BK198" i="3"/>
  <c r="J143" i="3"/>
  <c r="BK219" i="3"/>
  <c r="J204" i="3"/>
  <c r="BK253" i="3"/>
  <c r="BK180" i="3"/>
  <c r="BK270" i="3"/>
  <c r="J214" i="3"/>
  <c r="BK200" i="4"/>
  <c r="J190" i="4"/>
  <c r="J136" i="4"/>
  <c r="J161" i="4"/>
  <c r="J196" i="4"/>
  <c r="J168" i="4"/>
  <c r="BK145" i="4"/>
  <c r="J141" i="4"/>
  <c r="BK197" i="4"/>
  <c r="J184" i="4"/>
  <c r="BK152" i="4"/>
  <c r="BK169" i="4"/>
  <c r="J166" i="4"/>
  <c r="BK204" i="5"/>
  <c r="BK145" i="5"/>
  <c r="J152" i="5"/>
  <c r="BK169" i="5"/>
  <c r="BK141" i="5"/>
  <c r="BK162" i="5"/>
  <c r="J184" i="5"/>
  <c r="BK158" i="5"/>
  <c r="BK154" i="5"/>
  <c r="J161" i="5"/>
  <c r="J253" i="6"/>
  <c r="J198" i="6"/>
  <c r="J154" i="6"/>
  <c r="BK209" i="6"/>
  <c r="J274" i="6"/>
  <c r="BK206" i="6"/>
  <c r="BK294" i="6"/>
  <c r="J181" i="6"/>
  <c r="BK242" i="6"/>
  <c r="BK143" i="6"/>
  <c r="BK221" i="6"/>
  <c r="J279" i="6"/>
  <c r="BK195" i="6"/>
  <c r="J275" i="6"/>
  <c r="J231" i="6"/>
  <c r="J162" i="6"/>
  <c r="J234" i="6"/>
  <c r="BK283" i="6"/>
  <c r="BK231" i="6"/>
  <c r="BK152" i="6"/>
  <c r="J201" i="6"/>
  <c r="J250" i="6"/>
  <c r="BK145" i="6"/>
  <c r="J132" i="7"/>
  <c r="BK141" i="7"/>
  <c r="J146" i="7"/>
  <c r="BK139" i="7"/>
  <c r="BK132" i="8"/>
  <c r="BK124" i="8"/>
  <c r="BK133" i="9"/>
  <c r="BK161" i="10"/>
  <c r="J154" i="10"/>
  <c r="J152" i="10"/>
  <c r="J144" i="10"/>
  <c r="BK126" i="10"/>
  <c r="BK141" i="10"/>
  <c r="J159" i="10"/>
  <c r="J153" i="10"/>
  <c r="J132" i="10"/>
  <c r="J157" i="11"/>
  <c r="BK156" i="11"/>
  <c r="J164" i="11"/>
  <c r="J152" i="11"/>
  <c r="BK149" i="11"/>
  <c r="J130" i="11"/>
  <c r="J134" i="11"/>
  <c r="J144" i="2"/>
  <c r="J162" i="2"/>
  <c r="BK135" i="2"/>
  <c r="BK167" i="2"/>
  <c r="BK153" i="2"/>
  <c r="BK162" i="2"/>
  <c r="J262" i="3"/>
  <c r="BK169" i="3"/>
  <c r="J258" i="3"/>
  <c r="J167" i="3"/>
  <c r="J217" i="3"/>
  <c r="BK228" i="3"/>
  <c r="J269" i="3"/>
  <c r="J226" i="3"/>
  <c r="BK250" i="3"/>
  <c r="J158" i="3"/>
  <c r="BK191" i="3"/>
  <c r="J244" i="3"/>
  <c r="J194" i="3"/>
  <c r="J205" i="3"/>
  <c r="J150" i="3"/>
  <c r="BK194" i="3"/>
  <c r="J257" i="3"/>
  <c r="J180" i="3"/>
  <c r="BK150" i="3"/>
  <c r="J160" i="4"/>
  <c r="J134" i="4"/>
  <c r="BK191" i="4"/>
  <c r="BK206" i="4"/>
  <c r="J171" i="4"/>
  <c r="BK185" i="4"/>
  <c r="BK195" i="4"/>
  <c r="BK161" i="4"/>
  <c r="BK179" i="4"/>
  <c r="J143" i="4"/>
  <c r="J173" i="5"/>
  <c r="BK174" i="5"/>
  <c r="J171" i="5"/>
  <c r="BK182" i="5"/>
  <c r="J136" i="5"/>
  <c r="BK170" i="5"/>
  <c r="BK160" i="5"/>
  <c r="J165" i="5"/>
  <c r="J143" i="5"/>
  <c r="BK220" i="6"/>
  <c r="J157" i="6"/>
  <c r="BK240" i="6"/>
  <c r="BK160" i="6"/>
  <c r="BK218" i="6"/>
  <c r="J273" i="6"/>
  <c r="BK172" i="6"/>
  <c r="BK297" i="6"/>
  <c r="BK225" i="6"/>
  <c r="J287" i="6"/>
  <c r="J233" i="6"/>
  <c r="J165" i="6"/>
  <c r="BK212" i="6"/>
  <c r="J297" i="6"/>
  <c r="J227" i="6"/>
  <c r="BK144" i="6"/>
  <c r="J193" i="6"/>
  <c r="BK282" i="6"/>
  <c r="BK236" i="6"/>
  <c r="J147" i="6"/>
  <c r="J184" i="6"/>
  <c r="BK228" i="6"/>
  <c r="J191" i="6"/>
  <c r="BK144" i="7"/>
  <c r="BK130" i="7"/>
  <c r="BK138" i="7"/>
  <c r="J131" i="8"/>
  <c r="BK134" i="8"/>
  <c r="BK133" i="8"/>
  <c r="BK127" i="9"/>
  <c r="J134" i="9"/>
  <c r="J129" i="10"/>
  <c r="J136" i="10"/>
  <c r="J150" i="10"/>
  <c r="J130" i="10"/>
  <c r="BK137" i="10"/>
  <c r="J133" i="10"/>
  <c r="BK163" i="11"/>
  <c r="J153" i="11"/>
  <c r="BK161" i="11"/>
  <c r="BK167" i="11"/>
  <c r="BK153" i="11"/>
  <c r="BK160" i="11"/>
  <c r="BK163" i="2"/>
  <c r="BK174" i="2"/>
  <c r="BK144" i="2"/>
  <c r="BK147" i="2"/>
  <c r="BK139" i="2"/>
  <c r="J177" i="2"/>
  <c r="J263" i="3"/>
  <c r="J161" i="3"/>
  <c r="BK226" i="3"/>
  <c r="J154" i="3"/>
  <c r="J140" i="3"/>
  <c r="BK265" i="3"/>
  <c r="BK190" i="3"/>
  <c r="BK235" i="3"/>
  <c r="BK196" i="3"/>
  <c r="J247" i="3"/>
  <c r="J199" i="3"/>
  <c r="BK248" i="3"/>
  <c r="BK216" i="3"/>
  <c r="J202" i="3"/>
  <c r="J142" i="3"/>
  <c r="J233" i="3"/>
  <c r="BK263" i="3"/>
  <c r="J229" i="3"/>
  <c r="BK176" i="3"/>
  <c r="BK158" i="4"/>
  <c r="J191" i="4"/>
  <c r="BK146" i="4"/>
  <c r="BK148" i="4"/>
  <c r="BK170" i="4"/>
  <c r="BK149" i="4"/>
  <c r="BK143" i="4"/>
  <c r="BK192" i="4"/>
  <c r="J158" i="4"/>
  <c r="BK153" i="4"/>
  <c r="BK195" i="5"/>
  <c r="BK191" i="5"/>
  <c r="J193" i="5"/>
  <c r="BK202" i="5"/>
  <c r="BK171" i="5"/>
  <c r="J183" i="5"/>
  <c r="BK135" i="5"/>
  <c r="J179" i="5"/>
  <c r="J135" i="5"/>
  <c r="J158" i="5"/>
  <c r="BK239" i="6"/>
  <c r="BK192" i="6"/>
  <c r="BK303" i="6"/>
  <c r="J236" i="6"/>
  <c r="BK288" i="6"/>
  <c r="J238" i="6"/>
  <c r="J179" i="6"/>
  <c r="J226" i="6"/>
  <c r="J164" i="6"/>
  <c r="BK246" i="6"/>
  <c r="J180" i="6"/>
  <c r="J244" i="6"/>
  <c r="J206" i="6"/>
  <c r="BK280" i="6"/>
  <c r="BK197" i="6"/>
  <c r="BK272" i="6"/>
  <c r="J166" i="6"/>
  <c r="BK247" i="6"/>
  <c r="BK159" i="6"/>
  <c r="BK259" i="6"/>
  <c r="BK202" i="6"/>
  <c r="BK291" i="6"/>
  <c r="J202" i="6"/>
  <c r="J177" i="6"/>
  <c r="J212" i="6"/>
  <c r="BK169" i="6"/>
  <c r="BK132" i="7"/>
  <c r="BK126" i="7"/>
  <c r="J144" i="7"/>
  <c r="J138" i="7"/>
  <c r="BK128" i="7"/>
  <c r="J125" i="8"/>
  <c r="J134" i="8"/>
  <c r="J132" i="9"/>
  <c r="BK131" i="9"/>
  <c r="J128" i="10"/>
  <c r="BK128" i="10"/>
  <c r="F37" i="10"/>
  <c r="BK132" i="11"/>
  <c r="J143" i="11"/>
  <c r="BK152" i="11"/>
  <c r="J132" i="11"/>
  <c r="J142" i="11"/>
  <c r="F35" i="12"/>
  <c r="BB105" i="1"/>
  <c r="BK131" i="2" l="1"/>
  <c r="J131" i="2" s="1"/>
  <c r="J98" i="2" s="1"/>
  <c r="BK156" i="2"/>
  <c r="J156" i="2"/>
  <c r="J101" i="2"/>
  <c r="T138" i="3"/>
  <c r="P171" i="3"/>
  <c r="T174" i="3"/>
  <c r="T207" i="3"/>
  <c r="BK225" i="3"/>
  <c r="J225" i="3"/>
  <c r="J107" i="3"/>
  <c r="T236" i="3"/>
  <c r="R260" i="3"/>
  <c r="R259" i="3" s="1"/>
  <c r="P132" i="4"/>
  <c r="T162" i="4"/>
  <c r="P189" i="4"/>
  <c r="BK205" i="4"/>
  <c r="J205" i="4"/>
  <c r="J109" i="4" s="1"/>
  <c r="P159" i="5"/>
  <c r="P194" i="5"/>
  <c r="T197" i="5"/>
  <c r="BK150" i="6"/>
  <c r="J150" i="6" s="1"/>
  <c r="J99" i="6" s="1"/>
  <c r="T189" i="6"/>
  <c r="P211" i="6"/>
  <c r="R256" i="6"/>
  <c r="R281" i="6"/>
  <c r="T299" i="6"/>
  <c r="T298" i="6"/>
  <c r="P123" i="7"/>
  <c r="T135" i="8"/>
  <c r="P128" i="9"/>
  <c r="R124" i="10"/>
  <c r="R137" i="2"/>
  <c r="R160" i="2"/>
  <c r="R184" i="3"/>
  <c r="BK230" i="3"/>
  <c r="J230" i="3"/>
  <c r="J108" i="3"/>
  <c r="R245" i="3"/>
  <c r="BK268" i="3"/>
  <c r="J268" i="3"/>
  <c r="J115" i="3" s="1"/>
  <c r="T140" i="4"/>
  <c r="P174" i="4"/>
  <c r="BK199" i="4"/>
  <c r="J199" i="4"/>
  <c r="J107" i="4"/>
  <c r="T150" i="6"/>
  <c r="P168" i="6"/>
  <c r="BK205" i="6"/>
  <c r="J205" i="6"/>
  <c r="J103" i="6" s="1"/>
  <c r="BK217" i="6"/>
  <c r="J217" i="6"/>
  <c r="J107" i="6"/>
  <c r="BK266" i="6"/>
  <c r="J266" i="6"/>
  <c r="J110" i="6" s="1"/>
  <c r="R277" i="6"/>
  <c r="P299" i="6"/>
  <c r="P298" i="6"/>
  <c r="R145" i="7"/>
  <c r="P123" i="8"/>
  <c r="P135" i="10"/>
  <c r="R148" i="2"/>
  <c r="BK165" i="2"/>
  <c r="J165" i="2"/>
  <c r="J104" i="2" s="1"/>
  <c r="R173" i="2"/>
  <c r="P140" i="4"/>
  <c r="R174" i="4"/>
  <c r="R189" i="4"/>
  <c r="R205" i="4"/>
  <c r="P132" i="5"/>
  <c r="BK142" i="6"/>
  <c r="J142" i="6" s="1"/>
  <c r="J98" i="6" s="1"/>
  <c r="T176" i="6"/>
  <c r="BK211" i="6"/>
  <c r="J211" i="6" s="1"/>
  <c r="J104" i="6" s="1"/>
  <c r="BK256" i="6"/>
  <c r="J256" i="6"/>
  <c r="J109" i="6" s="1"/>
  <c r="T269" i="6"/>
  <c r="T290" i="6"/>
  <c r="R123" i="7"/>
  <c r="R122" i="7" s="1"/>
  <c r="R121" i="7" s="1"/>
  <c r="BK135" i="8"/>
  <c r="J135" i="8"/>
  <c r="J99" i="8" s="1"/>
  <c r="T123" i="9"/>
  <c r="R135" i="10"/>
  <c r="T148" i="2"/>
  <c r="P165" i="2"/>
  <c r="BK173" i="2"/>
  <c r="J173" i="2" s="1"/>
  <c r="J108" i="2" s="1"/>
  <c r="P138" i="3"/>
  <c r="BK184" i="3"/>
  <c r="J184" i="3"/>
  <c r="J102" i="3"/>
  <c r="T213" i="3"/>
  <c r="P230" i="3"/>
  <c r="T245" i="3"/>
  <c r="R268" i="3"/>
  <c r="BK140" i="4"/>
  <c r="J140" i="4"/>
  <c r="J99" i="4"/>
  <c r="R181" i="4"/>
  <c r="P199" i="4"/>
  <c r="R132" i="5"/>
  <c r="BK155" i="5"/>
  <c r="J155" i="5"/>
  <c r="J100" i="5" s="1"/>
  <c r="BK186" i="5"/>
  <c r="J186" i="5"/>
  <c r="J104" i="5"/>
  <c r="P197" i="5"/>
  <c r="P150" i="6"/>
  <c r="BK168" i="6"/>
  <c r="J168" i="6"/>
  <c r="J100" i="6" s="1"/>
  <c r="P205" i="6"/>
  <c r="R217" i="6"/>
  <c r="R269" i="6"/>
  <c r="P290" i="6"/>
  <c r="P123" i="9"/>
  <c r="P122" i="9" s="1"/>
  <c r="P121" i="9" s="1"/>
  <c r="AU102" i="1" s="1"/>
  <c r="T124" i="10"/>
  <c r="BK145" i="11"/>
  <c r="BK144" i="11"/>
  <c r="J144" i="11" s="1"/>
  <c r="J101" i="11" s="1"/>
  <c r="P131" i="2"/>
  <c r="P160" i="2"/>
  <c r="P159" i="2" s="1"/>
  <c r="R138" i="3"/>
  <c r="BK171" i="3"/>
  <c r="J171" i="3"/>
  <c r="J100" i="3" s="1"/>
  <c r="T171" i="3"/>
  <c r="T137" i="3" s="1"/>
  <c r="BK207" i="3"/>
  <c r="J207" i="3"/>
  <c r="J103" i="3" s="1"/>
  <c r="T260" i="3"/>
  <c r="T259" i="3"/>
  <c r="BK162" i="4"/>
  <c r="J162" i="4" s="1"/>
  <c r="J101" i="4" s="1"/>
  <c r="BK189" i="4"/>
  <c r="J189" i="4"/>
  <c r="J105" i="4" s="1"/>
  <c r="T199" i="4"/>
  <c r="BK132" i="5"/>
  <c r="R159" i="5"/>
  <c r="P186" i="5"/>
  <c r="R194" i="5"/>
  <c r="BK205" i="5"/>
  <c r="J205" i="5"/>
  <c r="J110" i="5" s="1"/>
  <c r="P176" i="6"/>
  <c r="P232" i="6"/>
  <c r="P269" i="6"/>
  <c r="BK290" i="6"/>
  <c r="J290" i="6"/>
  <c r="J114" i="6" s="1"/>
  <c r="BK306" i="6"/>
  <c r="J306" i="6" s="1"/>
  <c r="J120" i="6" s="1"/>
  <c r="BK123" i="7"/>
  <c r="J123" i="7"/>
  <c r="J98" i="7" s="1"/>
  <c r="R128" i="9"/>
  <c r="R122" i="9" s="1"/>
  <c r="R121" i="9" s="1"/>
  <c r="BK138" i="10"/>
  <c r="J138" i="10"/>
  <c r="J100" i="10" s="1"/>
  <c r="R127" i="11"/>
  <c r="R138" i="11"/>
  <c r="R126" i="11" s="1"/>
  <c r="R141" i="11"/>
  <c r="T171" i="11"/>
  <c r="T131" i="2"/>
  <c r="BK160" i="2"/>
  <c r="P173" i="2"/>
  <c r="T148" i="3"/>
  <c r="R171" i="3"/>
  <c r="P213" i="3"/>
  <c r="P225" i="3"/>
  <c r="P236" i="3"/>
  <c r="P256" i="3"/>
  <c r="P268" i="3"/>
  <c r="BK159" i="4"/>
  <c r="J159" i="4"/>
  <c r="J100" i="4"/>
  <c r="BK174" i="4"/>
  <c r="J174" i="4" s="1"/>
  <c r="J102" i="4" s="1"/>
  <c r="T194" i="4"/>
  <c r="R142" i="5"/>
  <c r="T155" i="5"/>
  <c r="R189" i="5"/>
  <c r="BK200" i="5"/>
  <c r="J200" i="5"/>
  <c r="J108" i="5" s="1"/>
  <c r="R176" i="6"/>
  <c r="R211" i="6"/>
  <c r="T256" i="6"/>
  <c r="BK277" i="6"/>
  <c r="J277" i="6"/>
  <c r="J112" i="6"/>
  <c r="R290" i="6"/>
  <c r="BK150" i="7"/>
  <c r="J150" i="7"/>
  <c r="J101" i="7" s="1"/>
  <c r="P135" i="8"/>
  <c r="R123" i="9"/>
  <c r="P138" i="10"/>
  <c r="T145" i="11"/>
  <c r="T144" i="11"/>
  <c r="T137" i="2"/>
  <c r="P156" i="2"/>
  <c r="BK178" i="2"/>
  <c r="J178" i="2"/>
  <c r="J109" i="2"/>
  <c r="T184" i="3"/>
  <c r="T225" i="3"/>
  <c r="P245" i="3"/>
  <c r="BK260" i="3"/>
  <c r="J260" i="3"/>
  <c r="J113" i="3" s="1"/>
  <c r="P159" i="4"/>
  <c r="BK181" i="4"/>
  <c r="P194" i="4"/>
  <c r="P180" i="4" s="1"/>
  <c r="BK159" i="5"/>
  <c r="J159" i="5"/>
  <c r="J101" i="5" s="1"/>
  <c r="R186" i="5"/>
  <c r="BK197" i="5"/>
  <c r="J197" i="5"/>
  <c r="J107" i="5"/>
  <c r="P142" i="6"/>
  <c r="BK189" i="6"/>
  <c r="J189" i="6"/>
  <c r="J102" i="6" s="1"/>
  <c r="R232" i="6"/>
  <c r="BK281" i="6"/>
  <c r="J281" i="6"/>
  <c r="J113" i="6"/>
  <c r="BK299" i="6"/>
  <c r="J299" i="6" s="1"/>
  <c r="J117" i="6" s="1"/>
  <c r="BK145" i="7"/>
  <c r="J145" i="7" s="1"/>
  <c r="J100" i="7" s="1"/>
  <c r="T123" i="8"/>
  <c r="T122" i="8"/>
  <c r="T121" i="8" s="1"/>
  <c r="T128" i="9"/>
  <c r="BK124" i="10"/>
  <c r="J124" i="10"/>
  <c r="J98" i="10" s="1"/>
  <c r="BK162" i="10"/>
  <c r="J162" i="10"/>
  <c r="J102" i="10"/>
  <c r="P145" i="11"/>
  <c r="P144" i="11"/>
  <c r="BK148" i="2"/>
  <c r="J148" i="2"/>
  <c r="J100" i="2" s="1"/>
  <c r="T156" i="2"/>
  <c r="T173" i="2"/>
  <c r="BK148" i="3"/>
  <c r="J148" i="3" s="1"/>
  <c r="J99" i="3" s="1"/>
  <c r="BK174" i="3"/>
  <c r="J174" i="3"/>
  <c r="J101" i="3" s="1"/>
  <c r="P207" i="3"/>
  <c r="T230" i="3"/>
  <c r="R256" i="3"/>
  <c r="T132" i="4"/>
  <c r="P162" i="4"/>
  <c r="T189" i="4"/>
  <c r="P205" i="4"/>
  <c r="T142" i="5"/>
  <c r="BK180" i="5"/>
  <c r="J180" i="5"/>
  <c r="J102" i="5"/>
  <c r="T189" i="5"/>
  <c r="R200" i="5"/>
  <c r="T142" i="6"/>
  <c r="P189" i="6"/>
  <c r="T232" i="6"/>
  <c r="T266" i="6"/>
  <c r="P281" i="6"/>
  <c r="T295" i="6"/>
  <c r="P145" i="7"/>
  <c r="R135" i="8"/>
  <c r="BK123" i="9"/>
  <c r="P124" i="10"/>
  <c r="P123" i="10" s="1"/>
  <c r="P122" i="10" s="1"/>
  <c r="AU103" i="1" s="1"/>
  <c r="T135" i="10"/>
  <c r="T127" i="11"/>
  <c r="BK176" i="11"/>
  <c r="J176" i="11" s="1"/>
  <c r="J105" i="11" s="1"/>
  <c r="BK137" i="2"/>
  <c r="J137" i="2"/>
  <c r="J99" i="2"/>
  <c r="R156" i="2"/>
  <c r="R148" i="3"/>
  <c r="P174" i="3"/>
  <c r="BK213" i="3"/>
  <c r="R225" i="3"/>
  <c r="R236" i="3"/>
  <c r="BK256" i="3"/>
  <c r="J256" i="3"/>
  <c r="J111" i="3"/>
  <c r="T268" i="3"/>
  <c r="R140" i="4"/>
  <c r="R131" i="4" s="1"/>
  <c r="T181" i="4"/>
  <c r="T180" i="4"/>
  <c r="BK208" i="4"/>
  <c r="J208" i="4"/>
  <c r="J110" i="4"/>
  <c r="T132" i="5"/>
  <c r="R155" i="5"/>
  <c r="T180" i="5"/>
  <c r="BK194" i="5"/>
  <c r="J194" i="5"/>
  <c r="J106" i="5" s="1"/>
  <c r="P200" i="5"/>
  <c r="BK176" i="6"/>
  <c r="J176" i="6"/>
  <c r="J101" i="6" s="1"/>
  <c r="T205" i="6"/>
  <c r="P256" i="6"/>
  <c r="P277" i="6"/>
  <c r="P295" i="6"/>
  <c r="BK123" i="8"/>
  <c r="J123" i="8"/>
  <c r="J98" i="8"/>
  <c r="BK127" i="11"/>
  <c r="J127" i="11"/>
  <c r="J98" i="11" s="1"/>
  <c r="R145" i="11"/>
  <c r="R144" i="11" s="1"/>
  <c r="P148" i="2"/>
  <c r="T165" i="2"/>
  <c r="BK138" i="3"/>
  <c r="J138" i="3" s="1"/>
  <c r="J98" i="3" s="1"/>
  <c r="P184" i="3"/>
  <c r="R213" i="3"/>
  <c r="BK236" i="3"/>
  <c r="J236" i="3"/>
  <c r="J109" i="3"/>
  <c r="P260" i="3"/>
  <c r="P259" i="3" s="1"/>
  <c r="R159" i="4"/>
  <c r="T174" i="4"/>
  <c r="R199" i="4"/>
  <c r="T159" i="5"/>
  <c r="BK189" i="5"/>
  <c r="J189" i="5"/>
  <c r="J105" i="5"/>
  <c r="R197" i="5"/>
  <c r="R150" i="6"/>
  <c r="T168" i="6"/>
  <c r="BK232" i="6"/>
  <c r="J232" i="6" s="1"/>
  <c r="J108" i="6" s="1"/>
  <c r="BK269" i="6"/>
  <c r="J269" i="6"/>
  <c r="J111" i="6" s="1"/>
  <c r="BK295" i="6"/>
  <c r="J295" i="6" s="1"/>
  <c r="J115" i="6" s="1"/>
  <c r="R138" i="10"/>
  <c r="P138" i="11"/>
  <c r="P141" i="11"/>
  <c r="P126" i="11" s="1"/>
  <c r="P125" i="11" s="1"/>
  <c r="AU104" i="1" s="1"/>
  <c r="R171" i="11"/>
  <c r="P137" i="2"/>
  <c r="T160" i="2"/>
  <c r="T159" i="2" s="1"/>
  <c r="P148" i="3"/>
  <c r="R174" i="3"/>
  <c r="R207" i="3"/>
  <c r="R230" i="3"/>
  <c r="BK271" i="3"/>
  <c r="J271" i="3" s="1"/>
  <c r="J116" i="3" s="1"/>
  <c r="BK132" i="4"/>
  <c r="T159" i="4"/>
  <c r="P181" i="4"/>
  <c r="R194" i="4"/>
  <c r="T205" i="4"/>
  <c r="BK142" i="5"/>
  <c r="J142" i="5"/>
  <c r="J99" i="5" s="1"/>
  <c r="P155" i="5"/>
  <c r="R180" i="5"/>
  <c r="P189" i="5"/>
  <c r="T200" i="5"/>
  <c r="R189" i="6"/>
  <c r="T211" i="6"/>
  <c r="T217" i="6"/>
  <c r="R266" i="6"/>
  <c r="T277" i="6"/>
  <c r="R295" i="6"/>
  <c r="T123" i="7"/>
  <c r="BK140" i="8"/>
  <c r="J140" i="8"/>
  <c r="J101" i="8" s="1"/>
  <c r="BK128" i="9"/>
  <c r="J128" i="9" s="1"/>
  <c r="J99" i="9" s="1"/>
  <c r="T138" i="10"/>
  <c r="BK138" i="11"/>
  <c r="J138" i="11"/>
  <c r="J99" i="11"/>
  <c r="BK141" i="11"/>
  <c r="J141" i="11"/>
  <c r="J100" i="11" s="1"/>
  <c r="BK171" i="11"/>
  <c r="J171" i="11" s="1"/>
  <c r="J103" i="11" s="1"/>
  <c r="R131" i="2"/>
  <c r="R130" i="2"/>
  <c r="R165" i="2"/>
  <c r="BK245" i="3"/>
  <c r="J245" i="3" s="1"/>
  <c r="J110" i="3" s="1"/>
  <c r="T256" i="3"/>
  <c r="R132" i="4"/>
  <c r="R162" i="4"/>
  <c r="BK194" i="4"/>
  <c r="J194" i="4"/>
  <c r="J106" i="4" s="1"/>
  <c r="P142" i="5"/>
  <c r="P131" i="5" s="1"/>
  <c r="P180" i="5"/>
  <c r="T186" i="5"/>
  <c r="T185" i="5"/>
  <c r="T194" i="5"/>
  <c r="R142" i="6"/>
  <c r="R141" i="6" s="1"/>
  <c r="R168" i="6"/>
  <c r="R205" i="6"/>
  <c r="P217" i="6"/>
  <c r="P266" i="6"/>
  <c r="T281" i="6"/>
  <c r="R299" i="6"/>
  <c r="R298" i="6"/>
  <c r="T145" i="7"/>
  <c r="R123" i="8"/>
  <c r="R122" i="8" s="1"/>
  <c r="R121" i="8" s="1"/>
  <c r="BK137" i="9"/>
  <c r="J137" i="9"/>
  <c r="J101" i="9" s="1"/>
  <c r="BK135" i="10"/>
  <c r="J135" i="10" s="1"/>
  <c r="J99" i="10" s="1"/>
  <c r="P127" i="11"/>
  <c r="T138" i="11"/>
  <c r="T141" i="11"/>
  <c r="P171" i="11"/>
  <c r="BK121" i="12"/>
  <c r="J121" i="12" s="1"/>
  <c r="J98" i="12" s="1"/>
  <c r="BK203" i="5"/>
  <c r="J203" i="5"/>
  <c r="J109" i="5" s="1"/>
  <c r="BK210" i="3"/>
  <c r="J210" i="3" s="1"/>
  <c r="J104" i="3" s="1"/>
  <c r="BK304" i="6"/>
  <c r="J304" i="6"/>
  <c r="J119" i="6"/>
  <c r="BK138" i="8"/>
  <c r="J138" i="8" s="1"/>
  <c r="J100" i="8" s="1"/>
  <c r="BK214" i="6"/>
  <c r="J214" i="6"/>
  <c r="J105" i="6" s="1"/>
  <c r="BK143" i="7"/>
  <c r="J143" i="7"/>
  <c r="J99" i="7"/>
  <c r="BK203" i="4"/>
  <c r="J203" i="4"/>
  <c r="J108" i="4" s="1"/>
  <c r="BK160" i="10"/>
  <c r="J160" i="10" s="1"/>
  <c r="J101" i="10" s="1"/>
  <c r="BK174" i="11"/>
  <c r="J174" i="11"/>
  <c r="J104" i="11" s="1"/>
  <c r="BK266" i="3"/>
  <c r="J266" i="3" s="1"/>
  <c r="J114" i="3" s="1"/>
  <c r="BK135" i="9"/>
  <c r="J135" i="9"/>
  <c r="J100" i="9"/>
  <c r="BK168" i="2"/>
  <c r="J168" i="2" s="1"/>
  <c r="J105" i="2" s="1"/>
  <c r="BK119" i="12"/>
  <c r="J119" i="12"/>
  <c r="J97" i="12" s="1"/>
  <c r="BK171" i="2"/>
  <c r="J171" i="2"/>
  <c r="J107" i="2"/>
  <c r="BK302" i="6"/>
  <c r="J302" i="6"/>
  <c r="J118" i="6" s="1"/>
  <c r="F114" i="12"/>
  <c r="J145" i="11"/>
  <c r="J102" i="11"/>
  <c r="E108" i="12"/>
  <c r="F92" i="12"/>
  <c r="BK126" i="11"/>
  <c r="BK125" i="11"/>
  <c r="J125" i="11" s="1"/>
  <c r="J96" i="11" s="1"/>
  <c r="J114" i="12"/>
  <c r="J112" i="12"/>
  <c r="J92" i="12"/>
  <c r="BF120" i="12"/>
  <c r="J34" i="12" s="1"/>
  <c r="AW105" i="1" s="1"/>
  <c r="AT105" i="1" s="1"/>
  <c r="BF157" i="11"/>
  <c r="BF166" i="11"/>
  <c r="BF172" i="11"/>
  <c r="J92" i="11"/>
  <c r="BF128" i="11"/>
  <c r="BF131" i="11"/>
  <c r="BF163" i="11"/>
  <c r="BF165" i="11"/>
  <c r="E85" i="11"/>
  <c r="J121" i="11"/>
  <c r="BF137" i="11"/>
  <c r="BF147" i="11"/>
  <c r="BF170" i="11"/>
  <c r="F92" i="11"/>
  <c r="BF129" i="11"/>
  <c r="BF130" i="11"/>
  <c r="BF134" i="11"/>
  <c r="BF140" i="11"/>
  <c r="BF161" i="11"/>
  <c r="F121" i="11"/>
  <c r="BF149" i="11"/>
  <c r="BF156" i="11"/>
  <c r="BF160" i="11"/>
  <c r="BF164" i="11"/>
  <c r="J89" i="11"/>
  <c r="BF143" i="11"/>
  <c r="BF151" i="11"/>
  <c r="BF152" i="11"/>
  <c r="BF155" i="11"/>
  <c r="BF173" i="11"/>
  <c r="BF148" i="11"/>
  <c r="BF154" i="11"/>
  <c r="BF135" i="11"/>
  <c r="BF162" i="11"/>
  <c r="BF168" i="11"/>
  <c r="BF169" i="11"/>
  <c r="BF132" i="11"/>
  <c r="BF136" i="11"/>
  <c r="BF150" i="11"/>
  <c r="BF153" i="11"/>
  <c r="BF158" i="11"/>
  <c r="BF133" i="11"/>
  <c r="BF139" i="11"/>
  <c r="BF142" i="11"/>
  <c r="BF146" i="11"/>
  <c r="BF159" i="11"/>
  <c r="BF167" i="11"/>
  <c r="BF175" i="11"/>
  <c r="J123" i="9"/>
  <c r="J98" i="9" s="1"/>
  <c r="E85" i="10"/>
  <c r="BF130" i="10"/>
  <c r="BF137" i="10"/>
  <c r="BF142" i="10"/>
  <c r="BF149" i="10"/>
  <c r="BF151" i="10"/>
  <c r="BF153" i="10"/>
  <c r="J92" i="10"/>
  <c r="J118" i="10"/>
  <c r="BF129" i="10"/>
  <c r="BF132" i="10"/>
  <c r="BF159" i="10"/>
  <c r="BF128" i="10"/>
  <c r="BF141" i="10"/>
  <c r="BF147" i="10"/>
  <c r="BF154" i="10"/>
  <c r="BF161" i="10"/>
  <c r="BF140" i="10"/>
  <c r="BF152" i="10"/>
  <c r="F92" i="10"/>
  <c r="BF126" i="10"/>
  <c r="BF158" i="10"/>
  <c r="BF127" i="10"/>
  <c r="BF146" i="10"/>
  <c r="BF156" i="10"/>
  <c r="J116" i="10"/>
  <c r="BF125" i="10"/>
  <c r="BF131" i="10"/>
  <c r="BF133" i="10"/>
  <c r="BF134" i="10"/>
  <c r="BF136" i="10"/>
  <c r="BF143" i="10"/>
  <c r="BF145" i="10"/>
  <c r="BF148" i="10"/>
  <c r="F118" i="10"/>
  <c r="BF150" i="10"/>
  <c r="BF139" i="10"/>
  <c r="BF144" i="10"/>
  <c r="BF155" i="10"/>
  <c r="BF157" i="10"/>
  <c r="BD103" i="1"/>
  <c r="BK122" i="8"/>
  <c r="BK121" i="8"/>
  <c r="J121" i="8" s="1"/>
  <c r="J96" i="8" s="1"/>
  <c r="E85" i="9"/>
  <c r="F92" i="9"/>
  <c r="BF124" i="9"/>
  <c r="BF132" i="9"/>
  <c r="BF136" i="9"/>
  <c r="J117" i="9"/>
  <c r="BF131" i="9"/>
  <c r="BF133" i="9"/>
  <c r="BF134" i="9"/>
  <c r="BF130" i="9"/>
  <c r="J92" i="9"/>
  <c r="BF126" i="9"/>
  <c r="BF129" i="9"/>
  <c r="J89" i="9"/>
  <c r="BF125" i="9"/>
  <c r="F91" i="9"/>
  <c r="BF127" i="9"/>
  <c r="J115" i="8"/>
  <c r="BK122" i="7"/>
  <c r="J122" i="7"/>
  <c r="J97" i="7"/>
  <c r="J91" i="8"/>
  <c r="F118" i="8"/>
  <c r="BF131" i="8"/>
  <c r="BF124" i="8"/>
  <c r="E85" i="8"/>
  <c r="BF137" i="8"/>
  <c r="F91" i="8"/>
  <c r="BF136" i="8"/>
  <c r="BF139" i="8"/>
  <c r="BF127" i="8"/>
  <c r="BF130" i="8"/>
  <c r="BF126" i="8"/>
  <c r="BF129" i="8"/>
  <c r="BF134" i="8"/>
  <c r="J92" i="8"/>
  <c r="BF133" i="8"/>
  <c r="BF125" i="8"/>
  <c r="BF128" i="8"/>
  <c r="BF132" i="8"/>
  <c r="BF135" i="7"/>
  <c r="F92" i="7"/>
  <c r="BF130" i="7"/>
  <c r="BF141" i="7"/>
  <c r="J117" i="7"/>
  <c r="BF124" i="7"/>
  <c r="BF132" i="7"/>
  <c r="BF139" i="7"/>
  <c r="BF131" i="7"/>
  <c r="BF148" i="7"/>
  <c r="BK141" i="6"/>
  <c r="J141" i="6" s="1"/>
  <c r="J97" i="6" s="1"/>
  <c r="J89" i="7"/>
  <c r="BF134" i="7"/>
  <c r="F91" i="7"/>
  <c r="BF127" i="7"/>
  <c r="BF146" i="7"/>
  <c r="BF149" i="7"/>
  <c r="BF133" i="7"/>
  <c r="BF136" i="7"/>
  <c r="BF140" i="7"/>
  <c r="E85" i="7"/>
  <c r="BF147" i="7"/>
  <c r="J92" i="7"/>
  <c r="BF125" i="7"/>
  <c r="BF128" i="7"/>
  <c r="BF137" i="7"/>
  <c r="BF142" i="7"/>
  <c r="BF129" i="7"/>
  <c r="BF138" i="7"/>
  <c r="BF144" i="7"/>
  <c r="BF126" i="7"/>
  <c r="BF143" i="6"/>
  <c r="BF149" i="6"/>
  <c r="BF161" i="6"/>
  <c r="BF163" i="6"/>
  <c r="BF165" i="6"/>
  <c r="BF178" i="6"/>
  <c r="BF220" i="6"/>
  <c r="BF229" i="6"/>
  <c r="BF231" i="6"/>
  <c r="BF248" i="6"/>
  <c r="BK185" i="5"/>
  <c r="J185" i="5"/>
  <c r="J103" i="5" s="1"/>
  <c r="J136" i="6"/>
  <c r="BF172" i="6"/>
  <c r="BF192" i="6"/>
  <c r="BF203" i="6"/>
  <c r="BF212" i="6"/>
  <c r="BF223" i="6"/>
  <c r="BF224" i="6"/>
  <c r="BF225" i="6"/>
  <c r="BF237" i="6"/>
  <c r="BF240" i="6"/>
  <c r="BF254" i="6"/>
  <c r="BF271" i="6"/>
  <c r="BF275" i="6"/>
  <c r="BF284" i="6"/>
  <c r="BF285" i="6"/>
  <c r="J137" i="6"/>
  <c r="BF166" i="6"/>
  <c r="BF169" i="6"/>
  <c r="BF180" i="6"/>
  <c r="BF183" i="6"/>
  <c r="BF199" i="6"/>
  <c r="BF244" i="6"/>
  <c r="BF247" i="6"/>
  <c r="BF263" i="6"/>
  <c r="BF288" i="6"/>
  <c r="BF300" i="6"/>
  <c r="F136" i="6"/>
  <c r="BF162" i="6"/>
  <c r="BF170" i="6"/>
  <c r="BF184" i="6"/>
  <c r="BF185" i="6"/>
  <c r="BF204" i="6"/>
  <c r="BF208" i="6"/>
  <c r="BF255" i="6"/>
  <c r="BF278" i="6"/>
  <c r="BF282" i="6"/>
  <c r="BF293" i="6"/>
  <c r="E130" i="6"/>
  <c r="BF173" i="6"/>
  <c r="BF175" i="6"/>
  <c r="BF187" i="6"/>
  <c r="BF191" i="6"/>
  <c r="BF198" i="6"/>
  <c r="BF201" i="6"/>
  <c r="BF215" i="6"/>
  <c r="BF233" i="6"/>
  <c r="BF241" i="6"/>
  <c r="BF243" i="6"/>
  <c r="BF289" i="6"/>
  <c r="BF294" i="6"/>
  <c r="BF303" i="6"/>
  <c r="BF164" i="6"/>
  <c r="BF188" i="6"/>
  <c r="BF206" i="6"/>
  <c r="BF209" i="6"/>
  <c r="BF219" i="6"/>
  <c r="BF236" i="6"/>
  <c r="BF239" i="6"/>
  <c r="BF262" i="6"/>
  <c r="BF264" i="6"/>
  <c r="BF268" i="6"/>
  <c r="BF292" i="6"/>
  <c r="BF297" i="6"/>
  <c r="J132" i="5"/>
  <c r="J98" i="5" s="1"/>
  <c r="F92" i="6"/>
  <c r="BF151" i="6"/>
  <c r="BF157" i="6"/>
  <c r="BF181" i="6"/>
  <c r="BF186" i="6"/>
  <c r="BF210" i="6"/>
  <c r="BF222" i="6"/>
  <c r="BF234" i="6"/>
  <c r="BF238" i="6"/>
  <c r="BF250" i="6"/>
  <c r="BF272" i="6"/>
  <c r="J89" i="6"/>
  <c r="BF153" i="6"/>
  <c r="BF156" i="6"/>
  <c r="BF196" i="6"/>
  <c r="BF253" i="6"/>
  <c r="BF267" i="6"/>
  <c r="BF274" i="6"/>
  <c r="BF280" i="6"/>
  <c r="BF287" i="6"/>
  <c r="BF291" i="6"/>
  <c r="BF301" i="6"/>
  <c r="BF158" i="6"/>
  <c r="BF174" i="6"/>
  <c r="BF179" i="6"/>
  <c r="BF195" i="6"/>
  <c r="BF200" i="6"/>
  <c r="BF202" i="6"/>
  <c r="BF227" i="6"/>
  <c r="BF251" i="6"/>
  <c r="BF252" i="6"/>
  <c r="BF257" i="6"/>
  <c r="BF261" i="6"/>
  <c r="BF270" i="6"/>
  <c r="BF279" i="6"/>
  <c r="BF296" i="6"/>
  <c r="BF145" i="6"/>
  <c r="BF152" i="6"/>
  <c r="BF154" i="6"/>
  <c r="BF159" i="6"/>
  <c r="BF167" i="6"/>
  <c r="BF207" i="6"/>
  <c r="BF226" i="6"/>
  <c r="BF235" i="6"/>
  <c r="BF260" i="6"/>
  <c r="BF276" i="6"/>
  <c r="BF305" i="6"/>
  <c r="BF146" i="6"/>
  <c r="BF147" i="6"/>
  <c r="BF148" i="6"/>
  <c r="BF155" i="6"/>
  <c r="BF171" i="6"/>
  <c r="BF182" i="6"/>
  <c r="BF194" i="6"/>
  <c r="BF197" i="6"/>
  <c r="BF213" i="6"/>
  <c r="BF221" i="6"/>
  <c r="BF228" i="6"/>
  <c r="BF246" i="6"/>
  <c r="BF249" i="6"/>
  <c r="BF259" i="6"/>
  <c r="BF265" i="6"/>
  <c r="BF144" i="6"/>
  <c r="BF160" i="6"/>
  <c r="BF177" i="6"/>
  <c r="BF190" i="6"/>
  <c r="BF193" i="6"/>
  <c r="BF218" i="6"/>
  <c r="BF230" i="6"/>
  <c r="BF242" i="6"/>
  <c r="BF245" i="6"/>
  <c r="BF258" i="6"/>
  <c r="BF273" i="6"/>
  <c r="BF283" i="6"/>
  <c r="BF286" i="6"/>
  <c r="E120" i="5"/>
  <c r="J127" i="5"/>
  <c r="BF150" i="5"/>
  <c r="BF184" i="5"/>
  <c r="F127" i="5"/>
  <c r="BF137" i="5"/>
  <c r="BF165" i="5"/>
  <c r="J91" i="5"/>
  <c r="BF135" i="5"/>
  <c r="BF144" i="5"/>
  <c r="BF156" i="5"/>
  <c r="BF176" i="5"/>
  <c r="BF193" i="5"/>
  <c r="BF198" i="5"/>
  <c r="BF136" i="5"/>
  <c r="BF145" i="5"/>
  <c r="BF148" i="5"/>
  <c r="BF169" i="5"/>
  <c r="BF175" i="5"/>
  <c r="BF183" i="5"/>
  <c r="J132" i="4"/>
  <c r="J98" i="4"/>
  <c r="F91" i="5"/>
  <c r="BF151" i="5"/>
  <c r="BF179" i="5"/>
  <c r="BF204" i="5"/>
  <c r="BF140" i="5"/>
  <c r="BF147" i="5"/>
  <c r="BF158" i="5"/>
  <c r="BF190" i="5"/>
  <c r="BF202" i="5"/>
  <c r="BF139" i="5"/>
  <c r="BF152" i="5"/>
  <c r="BF160" i="5"/>
  <c r="BF162" i="5"/>
  <c r="BF166" i="5"/>
  <c r="BF168" i="5"/>
  <c r="BF201" i="5"/>
  <c r="J181" i="4"/>
  <c r="J104" i="4" s="1"/>
  <c r="BF141" i="5"/>
  <c r="BF173" i="5"/>
  <c r="BF192" i="5"/>
  <c r="BF199" i="5"/>
  <c r="BF133" i="5"/>
  <c r="BF138" i="5"/>
  <c r="BF143" i="5"/>
  <c r="BF157" i="5"/>
  <c r="BF172" i="5"/>
  <c r="BF174" i="5"/>
  <c r="BF178" i="5"/>
  <c r="BF187" i="5"/>
  <c r="J89" i="5"/>
  <c r="BF163" i="5"/>
  <c r="BF170" i="5"/>
  <c r="BF182" i="5"/>
  <c r="BF188" i="5"/>
  <c r="BF195" i="5"/>
  <c r="BF146" i="5"/>
  <c r="BF154" i="5"/>
  <c r="BF161" i="5"/>
  <c r="BF177" i="5"/>
  <c r="BF134" i="5"/>
  <c r="BF149" i="5"/>
  <c r="BF153" i="5"/>
  <c r="BF164" i="5"/>
  <c r="BF167" i="5"/>
  <c r="BF171" i="5"/>
  <c r="BF181" i="5"/>
  <c r="BF191" i="5"/>
  <c r="BF196" i="5"/>
  <c r="J89" i="4"/>
  <c r="BF133" i="4"/>
  <c r="BF138" i="4"/>
  <c r="BF151" i="4"/>
  <c r="BF163" i="4"/>
  <c r="BF169" i="4"/>
  <c r="BF173" i="4"/>
  <c r="BF191" i="4"/>
  <c r="BK259" i="3"/>
  <c r="J259" i="3"/>
  <c r="J112" i="3" s="1"/>
  <c r="J92" i="4"/>
  <c r="J126" i="4"/>
  <c r="BF170" i="4"/>
  <c r="BF172" i="4"/>
  <c r="BF193" i="4"/>
  <c r="BF197" i="4"/>
  <c r="BF202" i="4"/>
  <c r="F91" i="4"/>
  <c r="BF139" i="4"/>
  <c r="BF143" i="4"/>
  <c r="BF156" i="4"/>
  <c r="BF196" i="4"/>
  <c r="BK137" i="3"/>
  <c r="J213" i="3"/>
  <c r="J106" i="3"/>
  <c r="BF144" i="4"/>
  <c r="BF147" i="4"/>
  <c r="BF167" i="4"/>
  <c r="BF190" i="4"/>
  <c r="BF198" i="4"/>
  <c r="BF150" i="4"/>
  <c r="BF154" i="4"/>
  <c r="BF171" i="4"/>
  <c r="BF183" i="4"/>
  <c r="E120" i="4"/>
  <c r="BF136" i="4"/>
  <c r="BF142" i="4"/>
  <c r="BF146" i="4"/>
  <c r="BF168" i="4"/>
  <c r="BF179" i="4"/>
  <c r="BF185" i="4"/>
  <c r="BF141" i="4"/>
  <c r="BF149" i="4"/>
  <c r="BF153" i="4"/>
  <c r="BF157" i="4"/>
  <c r="BF176" i="4"/>
  <c r="BF187" i="4"/>
  <c r="BF201" i="4"/>
  <c r="BF207" i="4"/>
  <c r="F127" i="4"/>
  <c r="BF134" i="4"/>
  <c r="BF135" i="4"/>
  <c r="BF148" i="4"/>
  <c r="BF158" i="4"/>
  <c r="BF160" i="4"/>
  <c r="BF166" i="4"/>
  <c r="BF175" i="4"/>
  <c r="BF177" i="4"/>
  <c r="BF178" i="4"/>
  <c r="BF188" i="4"/>
  <c r="BF204" i="4"/>
  <c r="BF206" i="4"/>
  <c r="BF182" i="4"/>
  <c r="BF186" i="4"/>
  <c r="BF192" i="4"/>
  <c r="BF200" i="4"/>
  <c r="BF152" i="4"/>
  <c r="BF164" i="4"/>
  <c r="BF195" i="4"/>
  <c r="BF137" i="4"/>
  <c r="BF145" i="4"/>
  <c r="BF155" i="4"/>
  <c r="BF161" i="4"/>
  <c r="BF165" i="4"/>
  <c r="BF184" i="4"/>
  <c r="E126" i="3"/>
  <c r="BF142" i="3"/>
  <c r="BF166" i="3"/>
  <c r="BF190" i="3"/>
  <c r="BF198" i="3"/>
  <c r="BF202" i="3"/>
  <c r="BF209" i="3"/>
  <c r="BF237" i="3"/>
  <c r="BF249" i="3"/>
  <c r="BF250" i="3"/>
  <c r="BF267" i="3"/>
  <c r="BK130" i="2"/>
  <c r="J130" i="2" s="1"/>
  <c r="J97" i="2" s="1"/>
  <c r="BF187" i="3"/>
  <c r="BF189" i="3"/>
  <c r="BF214" i="3"/>
  <c r="BF215" i="3"/>
  <c r="BF221" i="3"/>
  <c r="BF223" i="3"/>
  <c r="BF229" i="3"/>
  <c r="BF235" i="3"/>
  <c r="BF251" i="3"/>
  <c r="J132" i="3"/>
  <c r="BF144" i="3"/>
  <c r="BF179" i="3"/>
  <c r="BF188" i="3"/>
  <c r="BF194" i="3"/>
  <c r="BF196" i="3"/>
  <c r="BF241" i="3"/>
  <c r="J160" i="2"/>
  <c r="J103" i="2"/>
  <c r="J89" i="3"/>
  <c r="BF160" i="3"/>
  <c r="BF164" i="3"/>
  <c r="BF181" i="3"/>
  <c r="BF203" i="3"/>
  <c r="BF238" i="3"/>
  <c r="F132" i="3"/>
  <c r="BF152" i="3"/>
  <c r="BF200" i="3"/>
  <c r="BF205" i="3"/>
  <c r="BF218" i="3"/>
  <c r="BF222" i="3"/>
  <c r="BF233" i="3"/>
  <c r="BF257" i="3"/>
  <c r="BF263" i="3"/>
  <c r="F92" i="3"/>
  <c r="BF141" i="3"/>
  <c r="BF146" i="3"/>
  <c r="BF151" i="3"/>
  <c r="BF168" i="3"/>
  <c r="BF185" i="3"/>
  <c r="BF193" i="3"/>
  <c r="BF201" i="3"/>
  <c r="BF204" i="3"/>
  <c r="BF219" i="3"/>
  <c r="BF228" i="3"/>
  <c r="BF243" i="3"/>
  <c r="BF246" i="3"/>
  <c r="BF252" i="3"/>
  <c r="BF254" i="3"/>
  <c r="BF264" i="3"/>
  <c r="BF139" i="3"/>
  <c r="BF143" i="3"/>
  <c r="BF159" i="3"/>
  <c r="BF161" i="3"/>
  <c r="BF165" i="3"/>
  <c r="BF176" i="3"/>
  <c r="BF182" i="3"/>
  <c r="BF227" i="3"/>
  <c r="BF232" i="3"/>
  <c r="BF240" i="3"/>
  <c r="BF262" i="3"/>
  <c r="J92" i="3"/>
  <c r="BF140" i="3"/>
  <c r="BF145" i="3"/>
  <c r="BF147" i="3"/>
  <c r="BF172" i="3"/>
  <c r="BF180" i="3"/>
  <c r="BF197" i="3"/>
  <c r="BF217" i="3"/>
  <c r="BF239" i="3"/>
  <c r="BF244" i="3"/>
  <c r="BF265" i="3"/>
  <c r="BF270" i="3"/>
  <c r="BF154" i="3"/>
  <c r="BF157" i="3"/>
  <c r="BF169" i="3"/>
  <c r="BF192" i="3"/>
  <c r="BF224" i="3"/>
  <c r="BF231" i="3"/>
  <c r="BF234" i="3"/>
  <c r="BF255" i="3"/>
  <c r="BF258" i="3"/>
  <c r="BF261" i="3"/>
  <c r="BF149" i="3"/>
  <c r="BF153" i="3"/>
  <c r="BF158" i="3"/>
  <c r="BF163" i="3"/>
  <c r="BF167" i="3"/>
  <c r="BF177" i="3"/>
  <c r="BF208" i="3"/>
  <c r="BF211" i="3"/>
  <c r="BF216" i="3"/>
  <c r="BF226" i="3"/>
  <c r="BF247" i="3"/>
  <c r="BF150" i="3"/>
  <c r="BF155" i="3"/>
  <c r="BF170" i="3"/>
  <c r="BF175" i="3"/>
  <c r="BF186" i="3"/>
  <c r="BF191" i="3"/>
  <c r="BF156" i="3"/>
  <c r="BF162" i="3"/>
  <c r="BF173" i="3"/>
  <c r="BF178" i="3"/>
  <c r="BF183" i="3"/>
  <c r="BF195" i="3"/>
  <c r="BF199" i="3"/>
  <c r="BF206" i="3"/>
  <c r="BF220" i="3"/>
  <c r="BF242" i="3"/>
  <c r="BF248" i="3"/>
  <c r="BF253" i="3"/>
  <c r="BF269" i="3"/>
  <c r="E85" i="2"/>
  <c r="BF135" i="2"/>
  <c r="BF138" i="2"/>
  <c r="BF141" i="2"/>
  <c r="J92" i="2"/>
  <c r="BF140" i="2"/>
  <c r="BF144" i="2"/>
  <c r="BF163" i="2"/>
  <c r="BF167" i="2"/>
  <c r="BF169" i="2"/>
  <c r="BF175" i="2"/>
  <c r="F92" i="2"/>
  <c r="J125" i="2"/>
  <c r="BF134" i="2"/>
  <c r="BF143" i="2"/>
  <c r="BF149" i="2"/>
  <c r="BF151" i="2"/>
  <c r="BF152" i="2"/>
  <c r="BF166" i="2"/>
  <c r="BF154" i="2"/>
  <c r="BF155" i="2"/>
  <c r="BF174" i="2"/>
  <c r="J89" i="2"/>
  <c r="BF157" i="2"/>
  <c r="BF161" i="2"/>
  <c r="BF132" i="2"/>
  <c r="BF142" i="2"/>
  <c r="BF177" i="2"/>
  <c r="BF139" i="2"/>
  <c r="BF146" i="2"/>
  <c r="BF172" i="2"/>
  <c r="BF176" i="2"/>
  <c r="F125" i="2"/>
  <c r="BF162" i="2"/>
  <c r="BF153" i="2"/>
  <c r="BF136" i="2"/>
  <c r="BF150" i="2"/>
  <c r="BF133" i="2"/>
  <c r="BF145" i="2"/>
  <c r="BF147" i="2"/>
  <c r="BF158" i="2"/>
  <c r="BF164" i="2"/>
  <c r="F33" i="2"/>
  <c r="AZ95" i="1" s="1"/>
  <c r="F33" i="4"/>
  <c r="AZ97" i="1"/>
  <c r="F36" i="5"/>
  <c r="BC98" i="1"/>
  <c r="F35" i="7"/>
  <c r="BB100" i="1"/>
  <c r="F36" i="8"/>
  <c r="BC101" i="1" s="1"/>
  <c r="F33" i="9"/>
  <c r="AZ102" i="1"/>
  <c r="F35" i="10"/>
  <c r="BB103" i="1"/>
  <c r="F35" i="11"/>
  <c r="BB104" i="1"/>
  <c r="F35" i="3"/>
  <c r="BB96" i="1" s="1"/>
  <c r="J33" i="6"/>
  <c r="AV99" i="1"/>
  <c r="F35" i="2"/>
  <c r="BB95" i="1"/>
  <c r="F37" i="4"/>
  <c r="BD97" i="1"/>
  <c r="F35" i="6"/>
  <c r="BB99" i="1" s="1"/>
  <c r="J33" i="3"/>
  <c r="AV96" i="1"/>
  <c r="F36" i="6"/>
  <c r="BC99" i="1"/>
  <c r="J33" i="2"/>
  <c r="AV95" i="1"/>
  <c r="F35" i="5"/>
  <c r="BB98" i="1" s="1"/>
  <c r="F37" i="7"/>
  <c r="BD100" i="1"/>
  <c r="J33" i="8"/>
  <c r="AV101" i="1"/>
  <c r="F36" i="9"/>
  <c r="BC102" i="1"/>
  <c r="F36" i="10"/>
  <c r="BC103" i="1" s="1"/>
  <c r="F33" i="12"/>
  <c r="AZ105" i="1"/>
  <c r="F36" i="2"/>
  <c r="BC95" i="1"/>
  <c r="F36" i="4"/>
  <c r="BC97" i="1"/>
  <c r="F37" i="6"/>
  <c r="BD99" i="1" s="1"/>
  <c r="F37" i="3"/>
  <c r="BD96" i="1"/>
  <c r="F37" i="5"/>
  <c r="BD98" i="1"/>
  <c r="F37" i="8"/>
  <c r="BD101" i="1" s="1"/>
  <c r="J33" i="10"/>
  <c r="AV103" i="1" s="1"/>
  <c r="F36" i="11"/>
  <c r="BC104" i="1"/>
  <c r="F33" i="3"/>
  <c r="AZ96" i="1"/>
  <c r="J33" i="5"/>
  <c r="AV98" i="1" s="1"/>
  <c r="F36" i="7"/>
  <c r="BC100" i="1" s="1"/>
  <c r="F37" i="9"/>
  <c r="BD102" i="1"/>
  <c r="F33" i="10"/>
  <c r="AZ103" i="1"/>
  <c r="J33" i="11"/>
  <c r="AV104" i="1" s="1"/>
  <c r="J33" i="4"/>
  <c r="AV97" i="1" s="1"/>
  <c r="F33" i="5"/>
  <c r="AZ98" i="1"/>
  <c r="J33" i="7"/>
  <c r="AV100" i="1"/>
  <c r="F33" i="8"/>
  <c r="AZ101" i="1" s="1"/>
  <c r="F35" i="9"/>
  <c r="BB102" i="1" s="1"/>
  <c r="F37" i="11"/>
  <c r="BD104" i="1"/>
  <c r="F36" i="3"/>
  <c r="BC96" i="1"/>
  <c r="F33" i="7"/>
  <c r="AZ100" i="1" s="1"/>
  <c r="F35" i="8"/>
  <c r="BB101" i="1" s="1"/>
  <c r="J33" i="9"/>
  <c r="AV102" i="1"/>
  <c r="F33" i="11"/>
  <c r="AZ104" i="1"/>
  <c r="F37" i="2"/>
  <c r="BD95" i="1"/>
  <c r="F35" i="4"/>
  <c r="BB97" i="1" s="1"/>
  <c r="F33" i="6"/>
  <c r="AZ99" i="1" s="1"/>
  <c r="BK123" i="10" l="1"/>
  <c r="J123" i="10" s="1"/>
  <c r="J97" i="10" s="1"/>
  <c r="BK298" i="6"/>
  <c r="J298" i="6" s="1"/>
  <c r="J116" i="6" s="1"/>
  <c r="BK216" i="6"/>
  <c r="J216" i="6" s="1"/>
  <c r="J106" i="6" s="1"/>
  <c r="T216" i="6"/>
  <c r="BK131" i="4"/>
  <c r="BK122" i="9"/>
  <c r="J122" i="9" s="1"/>
  <c r="J97" i="9" s="1"/>
  <c r="BK131" i="5"/>
  <c r="J131" i="5"/>
  <c r="J97" i="5"/>
  <c r="R137" i="3"/>
  <c r="T122" i="7"/>
  <c r="T121" i="7"/>
  <c r="R125" i="11"/>
  <c r="R180" i="4"/>
  <c r="R130" i="4" s="1"/>
  <c r="T123" i="10"/>
  <c r="T122" i="10"/>
  <c r="T141" i="6"/>
  <c r="T140" i="6"/>
  <c r="R185" i="5"/>
  <c r="R130" i="5" s="1"/>
  <c r="T212" i="3"/>
  <c r="T136" i="3"/>
  <c r="BK180" i="4"/>
  <c r="J180" i="4"/>
  <c r="J103" i="4"/>
  <c r="R131" i="5"/>
  <c r="P122" i="8"/>
  <c r="P121" i="8" s="1"/>
  <c r="AU101" i="1" s="1"/>
  <c r="R159" i="2"/>
  <c r="R129" i="2"/>
  <c r="BK212" i="3"/>
  <c r="J212" i="3" s="1"/>
  <c r="J105" i="3" s="1"/>
  <c r="BK159" i="2"/>
  <c r="J159" i="2" s="1"/>
  <c r="J102" i="2" s="1"/>
  <c r="T122" i="9"/>
  <c r="T121" i="9"/>
  <c r="T130" i="2"/>
  <c r="T129" i="2" s="1"/>
  <c r="P122" i="7"/>
  <c r="P121" i="7"/>
  <c r="AU100" i="1" s="1"/>
  <c r="T126" i="11"/>
  <c r="T125" i="11" s="1"/>
  <c r="T131" i="5"/>
  <c r="T130" i="5"/>
  <c r="P216" i="6"/>
  <c r="P130" i="2"/>
  <c r="P129" i="2"/>
  <c r="AU95" i="1" s="1"/>
  <c r="P137" i="3"/>
  <c r="R123" i="10"/>
  <c r="R122" i="10"/>
  <c r="P131" i="4"/>
  <c r="P130" i="4" s="1"/>
  <c r="AU97" i="1" s="1"/>
  <c r="R212" i="3"/>
  <c r="T131" i="4"/>
  <c r="T130" i="4"/>
  <c r="P141" i="6"/>
  <c r="P140" i="6"/>
  <c r="AU99" i="1"/>
  <c r="P212" i="3"/>
  <c r="P185" i="5"/>
  <c r="P130" i="5"/>
  <c r="AU98" i="1" s="1"/>
  <c r="R216" i="6"/>
  <c r="R140" i="6" s="1"/>
  <c r="BK118" i="12"/>
  <c r="J118" i="12"/>
  <c r="J96" i="12" s="1"/>
  <c r="BK170" i="2"/>
  <c r="J170" i="2"/>
  <c r="J106" i="2" s="1"/>
  <c r="J126" i="11"/>
  <c r="J97" i="11" s="1"/>
  <c r="BK122" i="10"/>
  <c r="J122" i="10"/>
  <c r="J96" i="10" s="1"/>
  <c r="J122" i="8"/>
  <c r="J97" i="8"/>
  <c r="BK121" i="7"/>
  <c r="J121" i="7"/>
  <c r="J30" i="7" s="1"/>
  <c r="AG100" i="1" s="1"/>
  <c r="BK140" i="6"/>
  <c r="J140" i="6"/>
  <c r="BK130" i="5"/>
  <c r="J130" i="5" s="1"/>
  <c r="J96" i="5" s="1"/>
  <c r="J137" i="3"/>
  <c r="J97" i="3" s="1"/>
  <c r="BK129" i="2"/>
  <c r="J129" i="2" s="1"/>
  <c r="J30" i="2" s="1"/>
  <c r="AG95" i="1" s="1"/>
  <c r="F34" i="5"/>
  <c r="BA98" i="1" s="1"/>
  <c r="F34" i="9"/>
  <c r="BA102" i="1"/>
  <c r="F34" i="11"/>
  <c r="BA104" i="1" s="1"/>
  <c r="J34" i="3"/>
  <c r="AW96" i="1" s="1"/>
  <c r="AT96" i="1" s="1"/>
  <c r="J34" i="5"/>
  <c r="AW98" i="1" s="1"/>
  <c r="AT98" i="1" s="1"/>
  <c r="J34" i="9"/>
  <c r="AW102" i="1" s="1"/>
  <c r="AT102" i="1" s="1"/>
  <c r="J30" i="11"/>
  <c r="AG104" i="1"/>
  <c r="BC94" i="1"/>
  <c r="W32" i="1" s="1"/>
  <c r="J34" i="6"/>
  <c r="AW99" i="1"/>
  <c r="AT99" i="1" s="1"/>
  <c r="J34" i="2"/>
  <c r="AW95" i="1" s="1"/>
  <c r="AT95" i="1" s="1"/>
  <c r="J34" i="7"/>
  <c r="AW100" i="1" s="1"/>
  <c r="AT100" i="1" s="1"/>
  <c r="F34" i="12"/>
  <c r="BA105" i="1" s="1"/>
  <c r="F34" i="3"/>
  <c r="BA96" i="1" s="1"/>
  <c r="AZ94" i="1"/>
  <c r="AV94" i="1"/>
  <c r="AK29" i="1" s="1"/>
  <c r="F34" i="2"/>
  <c r="BA95" i="1"/>
  <c r="J34" i="8"/>
  <c r="AW101" i="1"/>
  <c r="AT101" i="1"/>
  <c r="F34" i="10"/>
  <c r="BA103" i="1"/>
  <c r="J34" i="4"/>
  <c r="AW97" i="1" s="1"/>
  <c r="AT97" i="1" s="1"/>
  <c r="F34" i="8"/>
  <c r="BA101" i="1"/>
  <c r="BB94" i="1"/>
  <c r="AX94" i="1" s="1"/>
  <c r="F34" i="4"/>
  <c r="BA97" i="1"/>
  <c r="J30" i="8"/>
  <c r="AG101" i="1"/>
  <c r="J34" i="10"/>
  <c r="AW103" i="1"/>
  <c r="AT103" i="1"/>
  <c r="F34" i="6"/>
  <c r="BA99" i="1"/>
  <c r="J30" i="6"/>
  <c r="AG99" i="1" s="1"/>
  <c r="F34" i="7"/>
  <c r="BA100" i="1" s="1"/>
  <c r="J34" i="11"/>
  <c r="AW104" i="1"/>
  <c r="AT104" i="1" s="1"/>
  <c r="BD94" i="1"/>
  <c r="W33" i="1"/>
  <c r="P136" i="3" l="1"/>
  <c r="AU96" i="1"/>
  <c r="R136" i="3"/>
  <c r="BK130" i="4"/>
  <c r="J130" i="4"/>
  <c r="J96" i="4"/>
  <c r="BK136" i="3"/>
  <c r="J136" i="3"/>
  <c r="J30" i="3" s="1"/>
  <c r="AG96" i="1" s="1"/>
  <c r="BK121" i="9"/>
  <c r="J121" i="9"/>
  <c r="J131" i="4"/>
  <c r="J97" i="4" s="1"/>
  <c r="AN104" i="1"/>
  <c r="J39" i="11"/>
  <c r="AN101" i="1"/>
  <c r="AN100" i="1"/>
  <c r="J96" i="7"/>
  <c r="J39" i="8"/>
  <c r="AN99" i="1"/>
  <c r="J96" i="6"/>
  <c r="J39" i="7"/>
  <c r="J39" i="6"/>
  <c r="AN95" i="1"/>
  <c r="J96" i="2"/>
  <c r="J39" i="2"/>
  <c r="J30" i="9"/>
  <c r="AG102" i="1"/>
  <c r="W31" i="1"/>
  <c r="J30" i="5"/>
  <c r="AG98" i="1"/>
  <c r="AY94" i="1"/>
  <c r="AU94" i="1"/>
  <c r="W29" i="1"/>
  <c r="J30" i="12"/>
  <c r="AG105" i="1"/>
  <c r="J30" i="10"/>
  <c r="AG103" i="1" s="1"/>
  <c r="AN103" i="1" s="1"/>
  <c r="BA94" i="1"/>
  <c r="W30" i="1"/>
  <c r="J39" i="3" l="1"/>
  <c r="J39" i="9"/>
  <c r="J39" i="12"/>
  <c r="J96" i="3"/>
  <c r="J96" i="9"/>
  <c r="J39" i="10"/>
  <c r="J39" i="5"/>
  <c r="AN98" i="1"/>
  <c r="AN105" i="1"/>
  <c r="AN96" i="1"/>
  <c r="AN102" i="1"/>
  <c r="J30" i="4"/>
  <c r="AG97" i="1"/>
  <c r="AG94" i="1"/>
  <c r="AK26" i="1" s="1"/>
  <c r="AW94" i="1"/>
  <c r="AK30" i="1" s="1"/>
  <c r="AK35" i="1" l="1"/>
  <c r="J39" i="4"/>
  <c r="AN97" i="1"/>
  <c r="AT94" i="1"/>
  <c r="AN94" i="1"/>
</calcChain>
</file>

<file path=xl/sharedStrings.xml><?xml version="1.0" encoding="utf-8"?>
<sst xmlns="http://schemas.openxmlformats.org/spreadsheetml/2006/main" count="11049" uniqueCount="1521">
  <si>
    <t>Export Komplet</t>
  </si>
  <si>
    <t/>
  </si>
  <si>
    <t>2.0</t>
  </si>
  <si>
    <t>False</t>
  </si>
  <si>
    <t>{419ab85e-5db7-42c0-8280-dcbe4d37bacf}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</si>
  <si>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</si>
  <si>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</si>
  <si>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</si>
  <si>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</si>
  <si>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</si>
  <si>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</si>
  <si>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</si>
  <si>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AVC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</si>
  <si>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</si>
  <si>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</si>
  <si>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AREÁL VOĽNÉHO ČASU - VOJENSKÝ DVOR - I.ETAPA</t>
  </si>
  <si>
    <t>JKSO:</t>
  </si>
  <si>
    <t>KS:</t>
  </si>
  <si>
    <t>Miesto:</t>
  </si>
  <si>
    <t xml:space="preserve"> </t>
  </si>
  <si>
    <t>Dátum:</t>
  </si>
  <si>
    <t>20. 3. 2023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</si>
  <si>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</si>
  <si>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</si>
  <si>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</si>
  <si>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</si>
  <si>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</si>
  <si>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</si>
  <si>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</si>
  <si>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</si>
  <si>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</si>
  <si>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</si>
  <si>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</si>
  <si>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</si>
  <si>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</si>
  <si>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</si>
  <si>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</si>
  <si>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</si>
  <si>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</si>
  <si>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</si>
  <si>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</si>
  <si>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</si>
  <si>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</si>
  <si>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</si>
  <si>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</si>
  <si>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</si>
  <si>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</si>
  <si>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</si>
  <si>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</si>
  <si>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</si>
  <si>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</si>
  <si>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</si>
  <si>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</si>
  <si>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</si>
  <si>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</si>
  <si>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</si>
  <si>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</si>
  <si>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</si>
  <si>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</si>
  <si>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</si>
  <si>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</si>
  <si>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</si>
  <si>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</si>
  <si>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</si>
  <si>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</si>
  <si>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</si>
  <si>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</si>
  <si>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</si>
  <si>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</si>
  <si>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</si>
  <si>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</si>
  <si>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</si>
  <si>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</si>
  <si>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</si>
  <si>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</si>
  <si>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</si>
  <si>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2.2</t>
  </si>
  <si>
    <t>Skladovanie odpadov</t>
  </si>
  <si>
    <t>STA</t>
  </si>
  <si>
    <t>1</t>
  </si>
  <si>
    <t>{5774eb83-a07a-42bf-8dd9-9594365b3c00}</t>
  </si>
  <si>
    <t>SO 3.1</t>
  </si>
  <si>
    <t>Cvičné odpalisko</t>
  </si>
  <si>
    <t>{907a4bbf-7bcf-4e37-9db1-9b6d151f7c46}</t>
  </si>
  <si>
    <t>SO 3.2</t>
  </si>
  <si>
    <t>Tenisové ihriská</t>
  </si>
  <si>
    <t>{e3edea28-2214-429c-a4f1-6b647b141e39}</t>
  </si>
  <si>
    <t>SO 3.3</t>
  </si>
  <si>
    <t>Beach volejbal</t>
  </si>
  <si>
    <t>{2e5c00fa-fefb-4438-9240-558ae3a689b1}</t>
  </si>
  <si>
    <t>SO 3.4</t>
  </si>
  <si>
    <t>Cyklopoint</t>
  </si>
  <si>
    <t>{8bfe598b-5d73-4629-b17c-82a5bf135335}</t>
  </si>
  <si>
    <t>SO 4.3</t>
  </si>
  <si>
    <t>Terénne a sadové úpravy</t>
  </si>
  <si>
    <t>{562381a4-1309-4775-b1f5-2ece7472eb7e}</t>
  </si>
  <si>
    <t>SO 6.1</t>
  </si>
  <si>
    <t>Zemná káblová prípojka</t>
  </si>
  <si>
    <t>{d3a7b56d-1098-47b5-a1dd-a6f064ec1b31}</t>
  </si>
  <si>
    <t>SO 6.2</t>
  </si>
  <si>
    <t>Trafostanica</t>
  </si>
  <si>
    <t>{7d4f41f1-ec52-45ec-a4b6-e18631566d5a}</t>
  </si>
  <si>
    <t>SO 6.3</t>
  </si>
  <si>
    <t>Napojenie objektov NN</t>
  </si>
  <si>
    <t>{ad7ad74f-5708-42ef-b43b-3dedbc4823ec}</t>
  </si>
  <si>
    <t>SO 6.4</t>
  </si>
  <si>
    <t xml:space="preserve">Areálové osvetlenie </t>
  </si>
  <si>
    <t>{d9a5211d-c4a5-40c9-88fc-13e8e86c7484}</t>
  </si>
  <si>
    <t>PD</t>
  </si>
  <si>
    <t>Nestavebné náklady</t>
  </si>
  <si>
    <t>{e5118b96-bf65-4362-999a-118eb54cacd1}</t>
  </si>
  <si>
    <t>KRYCÍ LIST ROZPOČTU</t>
  </si>
  <si>
    <t>Objekt:</t>
  </si>
  <si>
    <t>SO 2.2 - Skladovanie odpadov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</si>
  <si>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</si>
  <si>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</si>
  <si>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</si>
  <si>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</si>
  <si>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</si>
  <si>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</si>
  <si>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</si>
  <si>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</si>
  <si>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</si>
  <si>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</si>
  <si>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>PSV - Práce a dodávky PSV</t>
  </si>
  <si>
    <t xml:space="preserve">    764 - Konštrukcie klampiarske</t>
  </si>
  <si>
    <t xml:space="preserve">    767 - Konštrukcie doplnkové kovové</t>
  </si>
  <si>
    <t xml:space="preserve">    783 - Nátery</t>
  </si>
  <si>
    <t xml:space="preserve">M - Práce a dodávky M   </t>
  </si>
  <si>
    <t xml:space="preserve">    21-M - Elektromontáže   </t>
  </si>
  <si>
    <t>OST - Ostatné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</si>
  <si>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</si>
  <si>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</si>
  <si>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</si>
  <si>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</si>
  <si>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</si>
  <si>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</si>
  <si>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</si>
  <si>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</si>
  <si>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</si>
  <si>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</si>
  <si>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</si>
  <si>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</si>
  <si>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</si>
  <si>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</si>
  <si>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</si>
  <si>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</si>
  <si>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</si>
  <si>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</si>
  <si>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132101101</t>
  </si>
  <si>
    <t>Výkop ryhy do šírky 600 mm v horn.1a2 do 100 m3</t>
  </si>
  <si>
    <t>m3</t>
  </si>
  <si>
    <t>4</t>
  </si>
  <si>
    <t>2</t>
  </si>
  <si>
    <t>162301111.S</t>
  </si>
  <si>
    <t>Vodorovné premiestnenie výkopku po nespevnenej ceste z horniny tr.1-4, do 100 m3 na vzdialenosť nad 50 do 500 m</t>
  </si>
  <si>
    <t>3</t>
  </si>
  <si>
    <t>167101101.S</t>
  </si>
  <si>
    <t>Nakladanie neuľahnutého výkopku z hornín tr.1-4 do 100 m3</t>
  </si>
  <si>
    <t>6</t>
  </si>
  <si>
    <t>167101102</t>
  </si>
  <si>
    <t>Nakladanie neuľahnutého výkopku z hornín tr.1-4 nad 100 do 1000 m3</t>
  </si>
  <si>
    <t>8</t>
  </si>
  <si>
    <t>5</t>
  </si>
  <si>
    <t>171201201.S</t>
  </si>
  <si>
    <t>Uloženie sypaniny na skládky do 100 m3</t>
  </si>
  <si>
    <t>10</t>
  </si>
  <si>
    <t>Zakladanie</t>
  </si>
  <si>
    <t>273321411A</t>
  </si>
  <si>
    <t>Betón základových dosiek, železový (bez výstuže), tr. C 25/30 - vyhľadeny</t>
  </si>
  <si>
    <t>12</t>
  </si>
  <si>
    <t>7</t>
  </si>
  <si>
    <t>273321411A.R</t>
  </si>
  <si>
    <t>Príplatok za povrchovú úpravu železobetónovej dosky - vyhľadením</t>
  </si>
  <si>
    <t>m2</t>
  </si>
  <si>
    <t>14</t>
  </si>
  <si>
    <t>273351217.S</t>
  </si>
  <si>
    <t>Debnenie stien základových dosiek, zhotovenie-tradičné</t>
  </si>
  <si>
    <t>16</t>
  </si>
  <si>
    <t>9</t>
  </si>
  <si>
    <t>273351218.S</t>
  </si>
  <si>
    <t>Debnenie stien základových dosiek, odstránenie-tradičné</t>
  </si>
  <si>
    <t>18</t>
  </si>
  <si>
    <t>273362021A</t>
  </si>
  <si>
    <t>Výstuž základových dosiek zo zvár. sietí KARI - r. drôtu 6 mm, oko 150x150 mm</t>
  </si>
  <si>
    <t>t</t>
  </si>
  <si>
    <t>11</t>
  </si>
  <si>
    <t>274271303</t>
  </si>
  <si>
    <t>Murivo základových pásov (m3) PREMAC 50x30x25 s betónovou výplňou C 16/20 hr. 300 mm</t>
  </si>
  <si>
    <t>22</t>
  </si>
  <si>
    <t>274313711.S</t>
  </si>
  <si>
    <t>Betón základových pásov, prostý tr. C 25/30</t>
  </si>
  <si>
    <t>24</t>
  </si>
  <si>
    <t>13</t>
  </si>
  <si>
    <t>274361821.S</t>
  </si>
  <si>
    <t>Výstuž základových pásov z ocele B500 (10505)</t>
  </si>
  <si>
    <t>26</t>
  </si>
  <si>
    <t>919716311B</t>
  </si>
  <si>
    <t>DIŠTANČNÉ PÁSY TEBAU DISTA FERT D050  ,balenie 25ks/bal</t>
  </si>
  <si>
    <t>ks</t>
  </si>
  <si>
    <t>28</t>
  </si>
  <si>
    <t>15</t>
  </si>
  <si>
    <t>919716311C</t>
  </si>
  <si>
    <t>DIŠTANČNÉ PRVKY - zubová lišta - balenie 100bm/bal</t>
  </si>
  <si>
    <t>30</t>
  </si>
  <si>
    <t>Zvislé a kompletné konštrukcie</t>
  </si>
  <si>
    <t>311311951.S</t>
  </si>
  <si>
    <t>Betón nadzákladových múrov prostý tr. C 25/30</t>
  </si>
  <si>
    <t>32</t>
  </si>
  <si>
    <t>17</t>
  </si>
  <si>
    <t>311321823</t>
  </si>
  <si>
    <t>Príplatok za pohľadový betón nadzákladových múrov triedy SB 3</t>
  </si>
  <si>
    <t>34</t>
  </si>
  <si>
    <t>311351105</t>
  </si>
  <si>
    <t>Debnenie nadzákladových múrov  obojstranné zhotovenie-dielce</t>
  </si>
  <si>
    <t>36</t>
  </si>
  <si>
    <t>19</t>
  </si>
  <si>
    <t>311351106</t>
  </si>
  <si>
    <t>Debnenie nadzákladových múrov  obojstranné odstránenie-dielce</t>
  </si>
  <si>
    <t>38</t>
  </si>
  <si>
    <t>311361821</t>
  </si>
  <si>
    <t>Výstuž nadzákladových múrov 10505</t>
  </si>
  <si>
    <t>40</t>
  </si>
  <si>
    <t>21</t>
  </si>
  <si>
    <t>341352302</t>
  </si>
  <si>
    <t>Denný prenájom ručného systému Doka Frami Xlife na debnenie jednoduchých stien, pre výšku debniaceho panela 2700 mm</t>
  </si>
  <si>
    <t>42</t>
  </si>
  <si>
    <t>919716311C.R</t>
  </si>
  <si>
    <t>DIŠTANČNÉ PRVKY</t>
  </si>
  <si>
    <t>44</t>
  </si>
  <si>
    <t>Vodorovné konštrukcie</t>
  </si>
  <si>
    <t>23</t>
  </si>
  <si>
    <t>411354235</t>
  </si>
  <si>
    <t>Debnenie stropu, zabudované s plechom vlnitým lesklým, výšky vľn do 50 mm hr. 0,8 mm</t>
  </si>
  <si>
    <t>46</t>
  </si>
  <si>
    <t>M</t>
  </si>
  <si>
    <t>1942500008000</t>
  </si>
  <si>
    <t>Trapézový plech T50A - MASLEN</t>
  </si>
  <si>
    <t>48</t>
  </si>
  <si>
    <t>PSV</t>
  </si>
  <si>
    <t>Práce a dodávky PSV</t>
  </si>
  <si>
    <t>764</t>
  </si>
  <si>
    <t>Konštrukcie klampiarske</t>
  </si>
  <si>
    <t>25</t>
  </si>
  <si>
    <t>764331420.R</t>
  </si>
  <si>
    <t>Lemovanie z pozinkovaného farbeného PZf plechu - Z4 - L profil 130/130</t>
  </si>
  <si>
    <t>m</t>
  </si>
  <si>
    <t>50</t>
  </si>
  <si>
    <t>764351403</t>
  </si>
  <si>
    <t>Žľaby z pozinkovaného farbeného PZf plechu, pododkvapové štvorhranné r.š. 330 mm</t>
  </si>
  <si>
    <t>52</t>
  </si>
  <si>
    <t>27</t>
  </si>
  <si>
    <t>764430410.R</t>
  </si>
  <si>
    <t>Oplechovanie muriva a atík z pozinkovaného farbeného PZf plechu, vrátane rohov r.š. 140 mm</t>
  </si>
  <si>
    <t>54</t>
  </si>
  <si>
    <t>764451401</t>
  </si>
  <si>
    <t>Zvodové rúry z pozinkovaného farbeného PZf plechu, štvorcové s dĺžkou strany 75 mm</t>
  </si>
  <si>
    <t>56</t>
  </si>
  <si>
    <t>767</t>
  </si>
  <si>
    <t>Konštrukcie doplnkové kovové</t>
  </si>
  <si>
    <t>29</t>
  </si>
  <si>
    <t>7679951010R</t>
  </si>
  <si>
    <t>Montáž ostatných atypických kovových stavebných doplnkových konštrukcií nad 500 kg - Ocelove konštrukcie</t>
  </si>
  <si>
    <t>kg</t>
  </si>
  <si>
    <t>58</t>
  </si>
  <si>
    <t>767995111R</t>
  </si>
  <si>
    <t>Montáž ostatných atypických kovových stavebných doplnkových konštrukcií nad 500 kg -  TAHOKOV</t>
  </si>
  <si>
    <t>60</t>
  </si>
  <si>
    <t>783</t>
  </si>
  <si>
    <t>Nátery</t>
  </si>
  <si>
    <t>31</t>
  </si>
  <si>
    <t>783891210R</t>
  </si>
  <si>
    <t>Nátery betónových povrchov ostatné - INDUFLOOR - IB 2360</t>
  </si>
  <si>
    <t>62</t>
  </si>
  <si>
    <t xml:space="preserve">Práce a dodávky M   </t>
  </si>
  <si>
    <t>21-M</t>
  </si>
  <si>
    <t xml:space="preserve">Elektromontáže   </t>
  </si>
  <si>
    <t>ODHAD</t>
  </si>
  <si>
    <t>Elektromontáže - svietidla, káble, zástrčky,vypinače a RP5 - rozvádzač , uzemenie</t>
  </si>
  <si>
    <t>kpl</t>
  </si>
  <si>
    <t>64</t>
  </si>
  <si>
    <t>OST</t>
  </si>
  <si>
    <t>Ostatné</t>
  </si>
  <si>
    <t>33</t>
  </si>
  <si>
    <t>001</t>
  </si>
  <si>
    <t>LOGO - SPORTPARK</t>
  </si>
  <si>
    <t>262144</t>
  </si>
  <si>
    <t>66</t>
  </si>
  <si>
    <t>N1-PL</t>
  </si>
  <si>
    <t>Plastový kontajner na odpady CLE 1100, žltý</t>
  </si>
  <si>
    <t>68</t>
  </si>
  <si>
    <t>35</t>
  </si>
  <si>
    <t>N2-PAP</t>
  </si>
  <si>
    <t>Plastový kontajner na odpady CLE 1100, modrý</t>
  </si>
  <si>
    <t>70</t>
  </si>
  <si>
    <t>N3-KOM</t>
  </si>
  <si>
    <t>Plastový kontajner na odpady CLE 1100, čierny</t>
  </si>
  <si>
    <t>72</t>
  </si>
  <si>
    <t>VP</t>
  </si>
  <si>
    <t xml:space="preserve">  Práce naviac</t>
  </si>
  <si>
    <t>PN</t>
  </si>
  <si>
    <t>SO 3.1 - Cvičné odpalisko</t>
  </si>
  <si>
    <t xml:space="preserve">    5 - Komunikácie - Umelé trávniky Putting + Golf</t>
  </si>
  <si>
    <t xml:space="preserve">    8 - Rúrové vedenie   </t>
  </si>
  <si>
    <t xml:space="preserve">    9 - Ostatné konštrukcie a práce-búranie</t>
  </si>
  <si>
    <t xml:space="preserve">    99 - Presun hmôt HSV</t>
  </si>
  <si>
    <t xml:space="preserve">    712 - Izolácie striech, povlakové krytiny</t>
  </si>
  <si>
    <t xml:space="preserve">    762 - Konštrukcie tesárske</t>
  </si>
  <si>
    <t xml:space="preserve">    763 - Konštrukcie - drevostavby</t>
  </si>
  <si>
    <t>M - Práce a dodávky M</t>
  </si>
  <si>
    <t xml:space="preserve">    22-M - Ocelové slpy + ochranná siet na golf</t>
  </si>
  <si>
    <t>VRN - Investičné náklady neobsiahnuté v cenách</t>
  </si>
  <si>
    <t>131101102.S</t>
  </si>
  <si>
    <t>Výkop nezapaženej jamy v hornine 1-2, nad 100 do 1000 m3</t>
  </si>
  <si>
    <t>335958868</t>
  </si>
  <si>
    <t>131201109.S</t>
  </si>
  <si>
    <t>Hĺbenie nezapažených jám a zárezov. Príplatok za lepivosť horniny 3</t>
  </si>
  <si>
    <t>-922108016</t>
  </si>
  <si>
    <t>935626397</t>
  </si>
  <si>
    <t>132201109.S</t>
  </si>
  <si>
    <t>Príplatok k cene za lepivosť pri hĺbení rýh šírky do 600 mm zapažených i nezapažených s urovnaním dna v hornine 3</t>
  </si>
  <si>
    <t>-872805586</t>
  </si>
  <si>
    <t>162301121.S</t>
  </si>
  <si>
    <t>Vodorovné premiestnenie výkopku po spevnenej ceste z horniny tr.1-4, nad 100 do 1000 m3 na vzdialenosť nad 50 do 500 m</t>
  </si>
  <si>
    <t>1954106920</t>
  </si>
  <si>
    <t>673670919</t>
  </si>
  <si>
    <t>171201202.S</t>
  </si>
  <si>
    <t>Uloženie sypaniny na skládky nad 100 do 1000 m3</t>
  </si>
  <si>
    <t>-1651198012</t>
  </si>
  <si>
    <t>174101001.S.1</t>
  </si>
  <si>
    <t xml:space="preserve">Ručný Zásyp sypaninou so zhutnením jám, šachiet, rýh, zárezov alebo okolo objektov do 100 m3 </t>
  </si>
  <si>
    <t>730798955</t>
  </si>
  <si>
    <t>174101002</t>
  </si>
  <si>
    <t>Zásyp sypaninou so zhutnením jám, šachiet, rýh, zárezov alebo okolo objektov nad 100 do 1000 m3</t>
  </si>
  <si>
    <t>-1362926114</t>
  </si>
  <si>
    <t>215901101</t>
  </si>
  <si>
    <t>Zhutnenie podložia z rastlej horniny 1 až 4 pod násypy, z hornina súdržných do 92 % PS a nesúdržných</t>
  </si>
  <si>
    <t>408492271</t>
  </si>
  <si>
    <t>271573001.S</t>
  </si>
  <si>
    <t>Násyp pod základové konštrukcie so zhutnením zo štrkopiesku fr.0-32 mm</t>
  </si>
  <si>
    <t>-1015350283</t>
  </si>
  <si>
    <t>273321411.S</t>
  </si>
  <si>
    <t>Betón základových dosiek, železový (bez výstuže), tr. C 25/30</t>
  </si>
  <si>
    <t>-2107875570</t>
  </si>
  <si>
    <t>714771977</t>
  </si>
  <si>
    <t>273351215</t>
  </si>
  <si>
    <t>Debnenie stien základových dosiek, zhotovenie-dielce</t>
  </si>
  <si>
    <t>1981346974</t>
  </si>
  <si>
    <t>273351216</t>
  </si>
  <si>
    <t>Debnenie stien základových dosiek, odstránenie-dielce</t>
  </si>
  <si>
    <t>-1707543349</t>
  </si>
  <si>
    <t>396628457</t>
  </si>
  <si>
    <t>-809641628</t>
  </si>
  <si>
    <t>273352111.S</t>
  </si>
  <si>
    <t>Debnenie stien základových dosiek, zabudované</t>
  </si>
  <si>
    <t>-1329322873</t>
  </si>
  <si>
    <t>273353003.S</t>
  </si>
  <si>
    <t>Denný prenájom ručného systémového debnenia základových dosiek, pre výšku debniaceho panela 750 mm</t>
  </si>
  <si>
    <t>-669423247</t>
  </si>
  <si>
    <t>273361821.S</t>
  </si>
  <si>
    <t>Výstuž základových dosiek z ocele B500 (10505)</t>
  </si>
  <si>
    <t>-2096902848</t>
  </si>
  <si>
    <t>1963553572</t>
  </si>
  <si>
    <t>274271302</t>
  </si>
  <si>
    <t>Murivo základových pásov (m3) PREMAC 50x25x25 s betónovou výplňou C 16/20 hr. 250 mm</t>
  </si>
  <si>
    <t>-312443168</t>
  </si>
  <si>
    <t>274271304</t>
  </si>
  <si>
    <t>Murivo základových pásov (m3) PREMAC 50x50x23 s betónovou výplňou C 16/20 hr. 500 mm</t>
  </si>
  <si>
    <t>-651585832</t>
  </si>
  <si>
    <t>274361825.S</t>
  </si>
  <si>
    <t>Výstuž pre murivo základových pásov z betónových debniacich tvárnic s betónovou výplňou z ocele B500 (10505)</t>
  </si>
  <si>
    <t>-1029504165</t>
  </si>
  <si>
    <t>275321411.S</t>
  </si>
  <si>
    <t>Betón základových pätiek, železový (bez výstuže), tr. C 25/30</t>
  </si>
  <si>
    <t>1383982307</t>
  </si>
  <si>
    <t>275351215.S</t>
  </si>
  <si>
    <t>Debnenie stien základových pätiek, zhotovenie-dielce</t>
  </si>
  <si>
    <t>1181488373</t>
  </si>
  <si>
    <t>275351216.S</t>
  </si>
  <si>
    <t>Debnenie stien základovýcb pätiek, odstránenie-dielce</t>
  </si>
  <si>
    <t>975758505</t>
  </si>
  <si>
    <t>341352002.S</t>
  </si>
  <si>
    <t>Denný prenájom žeriavového systémového debnenia jednoduchých stien, pre výšku debniaceho panela 2700 mm</t>
  </si>
  <si>
    <t>-25473446</t>
  </si>
  <si>
    <t>919716311</t>
  </si>
  <si>
    <t>SCHÖECK ED 20/300 - pozinkovaný, púzdro ESD-K -plastové 20/160</t>
  </si>
  <si>
    <t>874533429</t>
  </si>
  <si>
    <t>1567621720</t>
  </si>
  <si>
    <t>-883802209</t>
  </si>
  <si>
    <t>211571101</t>
  </si>
  <si>
    <t>Obsypová vrstva z kameniva drobného ťaženého triedeného 0-4mm</t>
  </si>
  <si>
    <t>1596728439</t>
  </si>
  <si>
    <t>451572111</t>
  </si>
  <si>
    <t>Lôžko pod potrubie, stoky a drobné objekty, v otvorenom výkope z kameniva drobného ťaženého 0-4 mm</t>
  </si>
  <si>
    <t>150693157</t>
  </si>
  <si>
    <t>Komunikácie - Umelé trávniky Putting + Golf</t>
  </si>
  <si>
    <t>284170005500.S</t>
  </si>
  <si>
    <t>Dodávk a montáž Umelá tráva odpalisko, green, 1500x1500 m, výška vlasu 15 mm</t>
  </si>
  <si>
    <t>1458844484</t>
  </si>
  <si>
    <t>289971211.S</t>
  </si>
  <si>
    <t>Zhotovenie vrstvy z geotextílie na upravenom povrchu sklon do 1 : 5 , šírky od 0 do 3 m</t>
  </si>
  <si>
    <t>1397762340</t>
  </si>
  <si>
    <t>693110002900.S</t>
  </si>
  <si>
    <t>Geotextília polypropylénová netkaná 250 g/m2</t>
  </si>
  <si>
    <t>1469554685</t>
  </si>
  <si>
    <t>37</t>
  </si>
  <si>
    <t>564720111.S.</t>
  </si>
  <si>
    <t>Podklad alebo kryt z kameniva hrubého drveného veľ. 8-16 mm s rozprestretím a zhutnením hr. 80 mm</t>
  </si>
  <si>
    <t>953930755</t>
  </si>
  <si>
    <t>564720111.S.R</t>
  </si>
  <si>
    <t>Podklad alebo kryt z kameniva hrubého drveného veľ. 4-8 mm s rozprestretím a zhutnením hr. 30 mm</t>
  </si>
  <si>
    <t>-2019084321</t>
  </si>
  <si>
    <t>39</t>
  </si>
  <si>
    <t>564761111.S</t>
  </si>
  <si>
    <t>Podklad alebo kryt z kameniva hrubého drveného veľ. 32-63 mm s rozprestretím a zhutnením hr. 200 mm</t>
  </si>
  <si>
    <t>-993048500</t>
  </si>
  <si>
    <t>589100003.S</t>
  </si>
  <si>
    <t>Položenie umelej trávy na golfové a detské ihriská</t>
  </si>
  <si>
    <t>712481140</t>
  </si>
  <si>
    <t>41</t>
  </si>
  <si>
    <t>284170003300</t>
  </si>
  <si>
    <t>Umelá tráva pre detské ihriská, golf s vláknom monofil curly, výška vlasu 18 mm ± 2 mm, MARO</t>
  </si>
  <si>
    <t>-560454463</t>
  </si>
  <si>
    <t>631571001.S.R</t>
  </si>
  <si>
    <t>Podklad alebo kryt z piesku kopaného s rozprestretím hr.30mm</t>
  </si>
  <si>
    <t>1004823081</t>
  </si>
  <si>
    <t xml:space="preserve">Rúrové vedenie   </t>
  </si>
  <si>
    <t>43</t>
  </si>
  <si>
    <t>871265500</t>
  </si>
  <si>
    <t>Potrubie kanalizačné PVC-U gravitačné hladké Wavin KG viacvrstvové SN 4 DN 100</t>
  </si>
  <si>
    <t>-1267355896</t>
  </si>
  <si>
    <t>SP410100</t>
  </si>
  <si>
    <t>PVC kanál Rúra hladká  SN4 - KG ML DN 110 1m</t>
  </si>
  <si>
    <t>208405808</t>
  </si>
  <si>
    <t>45</t>
  </si>
  <si>
    <t>SP410300</t>
  </si>
  <si>
    <t>PVC kanál Rúra hladká  SN4 - KG ML DN 110 3m</t>
  </si>
  <si>
    <t>455765951</t>
  </si>
  <si>
    <t>SP410500</t>
  </si>
  <si>
    <t>PVC kanál Rúra hladká  SN4 - KG ML DN 110 5m</t>
  </si>
  <si>
    <t>535072293</t>
  </si>
  <si>
    <t>47</t>
  </si>
  <si>
    <t>871315506</t>
  </si>
  <si>
    <t>Potrubie kanalizačné PVC-U gravitačné hladké Wavin KG viacvrstvové SN 4 DN 150</t>
  </si>
  <si>
    <t>1616634555</t>
  </si>
  <si>
    <t>SP412100</t>
  </si>
  <si>
    <t>PVC kanál Rúra hladká  SN4 - KG ML DN 160 1m</t>
  </si>
  <si>
    <t>83928793</t>
  </si>
  <si>
    <t>49</t>
  </si>
  <si>
    <t>SP412500</t>
  </si>
  <si>
    <t>PVC kanál Rúra hladká  SN4 - KG ML DN 160 5m</t>
  </si>
  <si>
    <t>906208812</t>
  </si>
  <si>
    <t>877264000.S</t>
  </si>
  <si>
    <t>Montáž kanalizačného PP kolena DN 100</t>
  </si>
  <si>
    <t>922584418</t>
  </si>
  <si>
    <t>51</t>
  </si>
  <si>
    <t>286540068700.S</t>
  </si>
  <si>
    <t>Koleno PP, DN 110x45° hladké pre gravitačnú kanalizáciu</t>
  </si>
  <si>
    <t>-1617433833</t>
  </si>
  <si>
    <t>877264024.S</t>
  </si>
  <si>
    <t>Montáž kanalizačnej PP odbočky DN 100</t>
  </si>
  <si>
    <t>145981497</t>
  </si>
  <si>
    <t>53</t>
  </si>
  <si>
    <t>286540117800.S</t>
  </si>
  <si>
    <t>Odbočka 45° PP, DN 110/110 hladká pre gravitačnú kanalizáciu</t>
  </si>
  <si>
    <t>-1047485238</t>
  </si>
  <si>
    <t>877324004.S</t>
  </si>
  <si>
    <t>Montáž kanalizačného PP kolena DN 150</t>
  </si>
  <si>
    <t>1137539638</t>
  </si>
  <si>
    <t>55</t>
  </si>
  <si>
    <t>286540071200.S</t>
  </si>
  <si>
    <t>Koleno PP SN 12, DN 160x45° hladké pre gravitačnú kanalizáciu</t>
  </si>
  <si>
    <t>1593779846</t>
  </si>
  <si>
    <t>877324028.S</t>
  </si>
  <si>
    <t>Montáž kanalizačnej PP odbočky DN 160</t>
  </si>
  <si>
    <t>628556902</t>
  </si>
  <si>
    <t>57</t>
  </si>
  <si>
    <t>286540118200.S</t>
  </si>
  <si>
    <t>Odbočka 45° PP, DN 160/160 hladká pre gravitačnú kanalizáciu</t>
  </si>
  <si>
    <t>-845910285</t>
  </si>
  <si>
    <t>877324050.S</t>
  </si>
  <si>
    <t>Montáž kanalizačnej PP redukcie DN 150/100</t>
  </si>
  <si>
    <t>755901736</t>
  </si>
  <si>
    <t>59</t>
  </si>
  <si>
    <t>286540083400.S</t>
  </si>
  <si>
    <t>Redukcia PP, DN 160/110 hladká pre gravitačnú kanalizáciu</t>
  </si>
  <si>
    <t>-1785059551</t>
  </si>
  <si>
    <t>877354030.S</t>
  </si>
  <si>
    <t>Montáž kanalizačnej PP odbočky DN 200</t>
  </si>
  <si>
    <t>-1479761035</t>
  </si>
  <si>
    <t>61</t>
  </si>
  <si>
    <t>286540118300.S</t>
  </si>
  <si>
    <t>Odbočka 45° PP, DN 200/160 hladká pre gravitačnú kanalizáciu</t>
  </si>
  <si>
    <t>-847411070</t>
  </si>
  <si>
    <t>877354054.S</t>
  </si>
  <si>
    <t>Montáž kanalizačnej PP redukcie DN 200/150</t>
  </si>
  <si>
    <t>-1325952333</t>
  </si>
  <si>
    <t>63</t>
  </si>
  <si>
    <t>286540083600.S</t>
  </si>
  <si>
    <t>Redukcia PP, DN 200/160 hladká pre gravitačnú kanalizáciu</t>
  </si>
  <si>
    <t>1906643954</t>
  </si>
  <si>
    <t>892311000.S.R</t>
  </si>
  <si>
    <t>Skúška tesnosti kanalizácie D 100- 150 mm</t>
  </si>
  <si>
    <t>1819787478</t>
  </si>
  <si>
    <t>Ostatné konštrukcie a práce-búranie</t>
  </si>
  <si>
    <t>65</t>
  </si>
  <si>
    <t>941955002</t>
  </si>
  <si>
    <t>Lešenie ľahké pracovné pomocné s výškou lešeňovej podlahy nad 1,20 do 1,90 m</t>
  </si>
  <si>
    <t>-2004430412</t>
  </si>
  <si>
    <t>952901111</t>
  </si>
  <si>
    <t>Vyčistenie budov pri výške podlaží do 4 m</t>
  </si>
  <si>
    <t>1792411822</t>
  </si>
  <si>
    <t>99</t>
  </si>
  <si>
    <t>Presun hmôt HSV</t>
  </si>
  <si>
    <t>67</t>
  </si>
  <si>
    <t>998011001.S</t>
  </si>
  <si>
    <t>Presun hmôt pre budovy (801, 803, 812), zvislá konštr. z tehál, tvárnic, z kovu výšky do 6 m</t>
  </si>
  <si>
    <t>-2065301672</t>
  </si>
  <si>
    <t>712</t>
  </si>
  <si>
    <t>Izolácie striech, povlakové krytiny</t>
  </si>
  <si>
    <t>712370060</t>
  </si>
  <si>
    <t>Zhotovenie povlakovej krytiny striech plochých do 10° PVC-P fóliou celoplošne lepenou so zvarením spoju</t>
  </si>
  <si>
    <t>-2132447536</t>
  </si>
  <si>
    <t>69</t>
  </si>
  <si>
    <t>283220001800</t>
  </si>
  <si>
    <t>Hydroizolačná fólia PVC-P FATRAFOL 807, hr. 1,9/1,5 mm, š. 2,05 m, s podkladnou vrstvou z netkanej textílie PES, izolácia pre lepené systémy, farba sivá, FATRA IZOLFA</t>
  </si>
  <si>
    <t>1321665809</t>
  </si>
  <si>
    <t>247410002600.S</t>
  </si>
  <si>
    <t>Lepidlo na báze polyuretánu 6 kg, pre strešné hydroizolácie</t>
  </si>
  <si>
    <t>bal</t>
  </si>
  <si>
    <t>2107990346</t>
  </si>
  <si>
    <t>71</t>
  </si>
  <si>
    <t>712973231.S</t>
  </si>
  <si>
    <t>Detaily k PVC-P fóliam zaizolovanie kruhového prestupu 51 – 100 mm</t>
  </si>
  <si>
    <t>-2123397390</t>
  </si>
  <si>
    <t>712973240.S</t>
  </si>
  <si>
    <t>Detaily k PVC-P fóliam osadenie vetracích komínkov</t>
  </si>
  <si>
    <t>1622628231</t>
  </si>
  <si>
    <t>73</t>
  </si>
  <si>
    <t>283770004000</t>
  </si>
  <si>
    <t>Odvetrávací komín FATRAFOL, výška 240 mm, priemer110 mm, FATRA IZOLFA</t>
  </si>
  <si>
    <t>1355960884</t>
  </si>
  <si>
    <t>74</t>
  </si>
  <si>
    <t>712973420.S</t>
  </si>
  <si>
    <t>Detaily k termoplastom všeobecne, kútový uholník z hrubopoplastovaného plechu RŠ 125 mm, ohyb 90-135°</t>
  </si>
  <si>
    <t>-1759765200</t>
  </si>
  <si>
    <t>75</t>
  </si>
  <si>
    <t>712973850.S</t>
  </si>
  <si>
    <t>Detaily k termoplastom všeobecne, oplechovanie okraja odkvapovou záveternou lištou z hrubopolpast. plechu RŠ 330 mm</t>
  </si>
  <si>
    <t>962060970</t>
  </si>
  <si>
    <t>76</t>
  </si>
  <si>
    <t>311690001000.S</t>
  </si>
  <si>
    <t>Rozperný nit 6x30 mm do betónu, hliníkový</t>
  </si>
  <si>
    <t>-1205201531</t>
  </si>
  <si>
    <t>77</t>
  </si>
  <si>
    <t>712990405.S</t>
  </si>
  <si>
    <t>Vykonanie ihlovej skúšky striech z povlakových krytín, fólií</t>
  </si>
  <si>
    <t>1065343439</t>
  </si>
  <si>
    <t>78</t>
  </si>
  <si>
    <t>998712101.S</t>
  </si>
  <si>
    <t>Presun hmôt pre izoláciu povlakovej krytiny v objektoch výšky do 6 m</t>
  </si>
  <si>
    <t>1268455514</t>
  </si>
  <si>
    <t>762</t>
  </si>
  <si>
    <t>Konštrukcie tesárske</t>
  </si>
  <si>
    <t>79</t>
  </si>
  <si>
    <t>762810017.S</t>
  </si>
  <si>
    <t>Záklop stropov z dosiek OSB skrutkovaných na trámy na zraz hr. dosky 25 mm</t>
  </si>
  <si>
    <t>-614031030</t>
  </si>
  <si>
    <t>80</t>
  </si>
  <si>
    <t>607260000450.S</t>
  </si>
  <si>
    <t>Doska OSB nebrúsená hr. 25 mm</t>
  </si>
  <si>
    <t>1448089898</t>
  </si>
  <si>
    <t>81</t>
  </si>
  <si>
    <t>607260000450.SR</t>
  </si>
  <si>
    <t>Drobný pomocný material</t>
  </si>
  <si>
    <t>-2078263316</t>
  </si>
  <si>
    <t>82</t>
  </si>
  <si>
    <t>998762102.S</t>
  </si>
  <si>
    <t>Presun hmôt pre konštrukcie tesárske v objektoch výšky do 12 m</t>
  </si>
  <si>
    <t>-477651390</t>
  </si>
  <si>
    <t>763</t>
  </si>
  <si>
    <t>Konštrukcie - drevostavby</t>
  </si>
  <si>
    <t>83</t>
  </si>
  <si>
    <t>763734111A</t>
  </si>
  <si>
    <t>Drobný material na úchyt drevených smrekových dosiek</t>
  </si>
  <si>
    <t>1279026429</t>
  </si>
  <si>
    <t>84</t>
  </si>
  <si>
    <t>763734112.S</t>
  </si>
  <si>
    <t>Montáž strešnej konštrukcie z ostatných prvkov prierezovej plochy 50-150 cm2</t>
  </si>
  <si>
    <t>-1521385169</t>
  </si>
  <si>
    <t>85</t>
  </si>
  <si>
    <t>Smreková doska - olejovaná , Sušená 15 % ,Rozmer: 160x80x5800mm</t>
  </si>
  <si>
    <t>-352295037</t>
  </si>
  <si>
    <t>86</t>
  </si>
  <si>
    <t>763734111B</t>
  </si>
  <si>
    <t xml:space="preserve">Uholníková spojka 90x90x65x2,5mm - pozinkovaná </t>
  </si>
  <si>
    <t>-710732786</t>
  </si>
  <si>
    <t>87</t>
  </si>
  <si>
    <t>998763101.S</t>
  </si>
  <si>
    <t>Presun hmôt pre drevostavby v objektoch výšky do 12 m</t>
  </si>
  <si>
    <t>-191878192</t>
  </si>
  <si>
    <t>88</t>
  </si>
  <si>
    <t>721242130.S</t>
  </si>
  <si>
    <t>Montáž lapača strešných splavenín plastového z PP s kĺbom, lapacím košom a zápachovou uzávierkou DN 110/125</t>
  </si>
  <si>
    <t>1705028444</t>
  </si>
  <si>
    <t>89</t>
  </si>
  <si>
    <t>HL660E</t>
  </si>
  <si>
    <t>Lapač strešných naplavenín so zvislým vstupom na rôzne priemery potrubí a zvislým výstupom na DN110/125</t>
  </si>
  <si>
    <t>672564103</t>
  </si>
  <si>
    <t>90</t>
  </si>
  <si>
    <t>764454434.S</t>
  </si>
  <si>
    <t>Montáž kruhových kolien z pozinkovaného farbeného PZf plechu, pre zvodové rúry s priemerom 80 mm</t>
  </si>
  <si>
    <t>-777186850</t>
  </si>
  <si>
    <t>91</t>
  </si>
  <si>
    <t>553440051300.S2</t>
  </si>
  <si>
    <t>Koleno koleno 72° pozink farebný bez hrotu, priemer 80 mm</t>
  </si>
  <si>
    <t>1409578913</t>
  </si>
  <si>
    <t>92</t>
  </si>
  <si>
    <t>764454443.S</t>
  </si>
  <si>
    <t>Montáž objímky bez hrotu z pozinkovaného farbeného PZf plechu, pre kruhové zvodové rúry s priemerom 60 - 150 mm</t>
  </si>
  <si>
    <t>-51461546</t>
  </si>
  <si>
    <t>93</t>
  </si>
  <si>
    <t>553440051300.S</t>
  </si>
  <si>
    <t>Objímka lisovaná pozink farebný bez hrotu, priemer 80 mm</t>
  </si>
  <si>
    <t>-1278102731</t>
  </si>
  <si>
    <t>94</t>
  </si>
  <si>
    <t>764454452</t>
  </si>
  <si>
    <t>Zvodové rúry z pozinkovaného farbeného PZf plechu, kruhové priemer 80 mm</t>
  </si>
  <si>
    <t>1898150302</t>
  </si>
  <si>
    <t>95</t>
  </si>
  <si>
    <t>998764101.S</t>
  </si>
  <si>
    <t>Presun hmôt pre konštrukcie klampiarske v objektoch výšky do 6 m</t>
  </si>
  <si>
    <t>1240948251</t>
  </si>
  <si>
    <t>96</t>
  </si>
  <si>
    <t>642944121</t>
  </si>
  <si>
    <t>Dodatočná montáž oceľovej dverovej zárubne, plochy otvoru do 2,5 m2</t>
  </si>
  <si>
    <t>-999226670</t>
  </si>
  <si>
    <t>97</t>
  </si>
  <si>
    <t>553310002100</t>
  </si>
  <si>
    <t>Zárubňa kovová šxv 300-1195x500-1970 a 2100 mm, dvojdielna na dodatočnú montáž</t>
  </si>
  <si>
    <t>15124425</t>
  </si>
  <si>
    <t>98</t>
  </si>
  <si>
    <t>767162210AA</t>
  </si>
  <si>
    <t>Zábradlie z ťahokovu ,rozmer 1700x1000mm , hrúbka plechu 5mm ,RAL 7016</t>
  </si>
  <si>
    <t>-1178001219</t>
  </si>
  <si>
    <t>767162210AB</t>
  </si>
  <si>
    <t>Zábradlie z ťahokovu ,rozmer 2800x1000mm , hrúbka plechu 5mm ,RAL 7016</t>
  </si>
  <si>
    <t>1312245023</t>
  </si>
  <si>
    <t>100</t>
  </si>
  <si>
    <t>767641110</t>
  </si>
  <si>
    <t>Montáž kovového dverového krídla otočného jednokrídlového, do existujúcej zárubne, vrátane kovania</t>
  </si>
  <si>
    <t>-61329361</t>
  </si>
  <si>
    <t>101</t>
  </si>
  <si>
    <t>549150001200</t>
  </si>
  <si>
    <t>Klučka + guľa dverová bezpečnostná 04, nehrdzavejúca oceľ, povrch chróm, SAPELI</t>
  </si>
  <si>
    <t>-1511820119</t>
  </si>
  <si>
    <t>102</t>
  </si>
  <si>
    <t>553410014800</t>
  </si>
  <si>
    <t>Dvere kovové 1100x2100 mm L otočné jednostranné vlysové s uhoľníkovou zárubňou so zámkom FAB</t>
  </si>
  <si>
    <t>529549981</t>
  </si>
  <si>
    <t>103</t>
  </si>
  <si>
    <t>7679951010</t>
  </si>
  <si>
    <t>Dodávka a Montáž ostatných atypických kovových stavebných doplnkových konštrukcií nad 500 kg - Ocelová konštrukcia odpalisko</t>
  </si>
  <si>
    <t>1475773435</t>
  </si>
  <si>
    <t>104</t>
  </si>
  <si>
    <t>7679951010.2</t>
  </si>
  <si>
    <t>Dodávka a Montáž ostatných atypických kovových stavebných doplnkových konštrukcií nad 500 kg - Drobná OK s JKL 50/50/3mm - sklad s opláštený vlnitým plechom pozink 0,4x883x3000mm</t>
  </si>
  <si>
    <t>1535986634</t>
  </si>
  <si>
    <t>105</t>
  </si>
  <si>
    <t>998767101.S</t>
  </si>
  <si>
    <t>Presun hmôt pre kovové stavebné doplnkové konštrukcie v objektoch výšky do 6 m</t>
  </si>
  <si>
    <t>1066200442</t>
  </si>
  <si>
    <t>106</t>
  </si>
  <si>
    <t>783782203</t>
  </si>
  <si>
    <t>Nátery tesárskych konštrukcií povrchová impregnácia Bochemitom QB</t>
  </si>
  <si>
    <t>1409035268</t>
  </si>
  <si>
    <t>107</t>
  </si>
  <si>
    <t>450312392</t>
  </si>
  <si>
    <t>Práce a dodávky M</t>
  </si>
  <si>
    <t>22-M</t>
  </si>
  <si>
    <t>Ocelové slpy + ochranná siet na golf</t>
  </si>
  <si>
    <t>108</t>
  </si>
  <si>
    <t>210251345</t>
  </si>
  <si>
    <t>Montáž  Golfová sieť ochranná zelená, oko 2,5 cm, polyamid 1,2 mm , vrátane nerezových napínacích drôtov</t>
  </si>
  <si>
    <t>-132896492</t>
  </si>
  <si>
    <t>109</t>
  </si>
  <si>
    <t>210251345A</t>
  </si>
  <si>
    <t xml:space="preserve">Golfová sieť ochranná vo farbe khaki, oko 2,5 cm,  polyamid 1,2 mm </t>
  </si>
  <si>
    <t>256</t>
  </si>
  <si>
    <t>-2080111106</t>
  </si>
  <si>
    <t>110</t>
  </si>
  <si>
    <t>220010103</t>
  </si>
  <si>
    <t xml:space="preserve">Ocelové stĺpy výšky 15m </t>
  </si>
  <si>
    <t>-1439659958</t>
  </si>
  <si>
    <t>111</t>
  </si>
  <si>
    <t>220010103.1</t>
  </si>
  <si>
    <t xml:space="preserve">Ocelové stĺpy výšky 12m </t>
  </si>
  <si>
    <t>-1478414046</t>
  </si>
  <si>
    <t>112</t>
  </si>
  <si>
    <t>220010103.2</t>
  </si>
  <si>
    <t xml:space="preserve">Ocelové stĺpy výšky 9m </t>
  </si>
  <si>
    <t>1626793975</t>
  </si>
  <si>
    <t>113</t>
  </si>
  <si>
    <t>OST -1</t>
  </si>
  <si>
    <t xml:space="preserve">Likvidácia vzniknutého odpadu na stavbe </t>
  </si>
  <si>
    <t>1550525966</t>
  </si>
  <si>
    <t>VRN</t>
  </si>
  <si>
    <t>Investičné náklady neobsiahnuté v cenách</t>
  </si>
  <si>
    <t>114</t>
  </si>
  <si>
    <t>000300012.S</t>
  </si>
  <si>
    <t>Geodetické práce - vykonávané pred výstavbou výškové merania</t>
  </si>
  <si>
    <t>eur</t>
  </si>
  <si>
    <t>-1294664504</t>
  </si>
  <si>
    <t>115</t>
  </si>
  <si>
    <t>001000033.S</t>
  </si>
  <si>
    <t>Inžinierska činnosť - skúšky a revízie zaťažkávacie skúšky</t>
  </si>
  <si>
    <t>-643952740</t>
  </si>
  <si>
    <t>SO 3.2 - Tenisové ihriská</t>
  </si>
  <si>
    <t xml:space="preserve">    1 - Zemné práce </t>
  </si>
  <si>
    <t>Ostatné - Ostatné</t>
  </si>
  <si>
    <t xml:space="preserve">    ANTUKA - ANTUKA</t>
  </si>
  <si>
    <t xml:space="preserve">    HARD - EPDM </t>
  </si>
  <si>
    <t xml:space="preserve">    HARD.2 - EPDM - Treningová plocha</t>
  </si>
  <si>
    <t xml:space="preserve">    Prislušenstvo - siet, stlpiky</t>
  </si>
  <si>
    <t>VRN - Vedľajšie rozpočtové náklady</t>
  </si>
  <si>
    <t xml:space="preserve">Zemné práce </t>
  </si>
  <si>
    <t>132101202.S</t>
  </si>
  <si>
    <t>Výkop ryhy šírky 600-2000mm hor 1-2 od 100 do 1000 m3</t>
  </si>
  <si>
    <t>132201209.S</t>
  </si>
  <si>
    <t>Príplatok k cenám za lepivosť pri hĺbení rýh š. nad 600 do 2 000 mm zapaž. i nezapažených, s urovnaním dna v hornine 3</t>
  </si>
  <si>
    <t>182201101.S</t>
  </si>
  <si>
    <t>Svahovanie trvalých svahov v násype</t>
  </si>
  <si>
    <t>271533001</t>
  </si>
  <si>
    <t>Násyp pod základové  konštrukcie so zhutnením z  kameniva hrubého drveného fr.32-63 mm</t>
  </si>
  <si>
    <t>271533001B</t>
  </si>
  <si>
    <t>Násyp pod základové  konštrukcie so zhutnením z  kameniva hrubého drveného fr.4-8 mm</t>
  </si>
  <si>
    <t>271563001</t>
  </si>
  <si>
    <t>Násyp pod základové  konštrukcie so zhutnením z kameniva drobného ťaženého 0-4 mm</t>
  </si>
  <si>
    <t>273321411</t>
  </si>
  <si>
    <t>274351215</t>
  </si>
  <si>
    <t>Debnenie stien základových pásov, zhotovenie-dielce</t>
  </si>
  <si>
    <t>274351216</t>
  </si>
  <si>
    <t>Debnenie stien základových pásov, odstránenie-dielce</t>
  </si>
  <si>
    <t>274353002</t>
  </si>
  <si>
    <t>Denný prenájom ručného systému Doka Frami Xlife na debnenie základových pásov, pre výšku debniaceho panela 600 mm</t>
  </si>
  <si>
    <t>274353005</t>
  </si>
  <si>
    <t>Denný prenájom ručného systému Doka Frami Xlife na debnenie základových pásov, pre výšku debniaceho panela 1200 mm</t>
  </si>
  <si>
    <t>274361821</t>
  </si>
  <si>
    <t>Výstuž základových pásov z ocele 10505</t>
  </si>
  <si>
    <t>274361825</t>
  </si>
  <si>
    <t>Výstuž pre murivo základových pásov PREMAC s betónovou výplňou z ocele 10505</t>
  </si>
  <si>
    <t>274362021.S</t>
  </si>
  <si>
    <t>Výstuž základových pásov zo zvár. sietí KARI</t>
  </si>
  <si>
    <t>DIŠTANČNÉ PÁSY,balenie 25ks/bal</t>
  </si>
  <si>
    <t>871355509</t>
  </si>
  <si>
    <t>Potrubie kanalizačné PVC-U gravitačné hladké Wavin KG viacvrstvové SN 4 DN 200</t>
  </si>
  <si>
    <t>SP413500</t>
  </si>
  <si>
    <t>PVC kanál Rúra hladká  SN4 - KG ML DN 200 5m</t>
  </si>
  <si>
    <t>SP413300</t>
  </si>
  <si>
    <t>PVC kanál Rúra hladká  SN4 - KG ML DN 200 3m</t>
  </si>
  <si>
    <t>SP413100</t>
  </si>
  <si>
    <t>PVC kanál Rúra hladká  SN4 - KG ML DN 200 1m</t>
  </si>
  <si>
    <t>877354006.S</t>
  </si>
  <si>
    <t>Montáž kanalizačného PP kolena DN 200</t>
  </si>
  <si>
    <t>286540070200.S</t>
  </si>
  <si>
    <t>Koleno PP, DN 200x45° hladké pre gravitačnú kanalizáciu</t>
  </si>
  <si>
    <t>286540118400.S</t>
  </si>
  <si>
    <t>Odbočka 45° PP, DN 200/200 hladká pre gravitačnú kanalizáciu</t>
  </si>
  <si>
    <t>892351000.S</t>
  </si>
  <si>
    <t>Skúška tesnosti kanalizácie D 200 mm</t>
  </si>
  <si>
    <t>894431122.S</t>
  </si>
  <si>
    <t>Montáž revíznej šachty z PVC, DN 315/200 (DN šachty/DN potr. vedenia), hĺ. 1200 do 1500 mm</t>
  </si>
  <si>
    <t>PPSPK315/200</t>
  </si>
  <si>
    <t>Revízna šachta DN 315/200/1500 priebežná , vrátane plastového poklopu a s spätnou klapkou</t>
  </si>
  <si>
    <t>935114532</t>
  </si>
  <si>
    <t>Osadenie odvodňovacieho betónového žľabu štandardného BG vnútornej šírky 200 mm a s roštom triedy B 125</t>
  </si>
  <si>
    <t>592270046200</t>
  </si>
  <si>
    <t>Odvodňovací žľab FILCOTEN tec V NW 200, dĺžky 1 m, výšky 195 mm, bez spádu, vláknobetónový s pozinkovanou hranou, BG-GRASPOINTNER (HYDRO BG)</t>
  </si>
  <si>
    <t>592270046300</t>
  </si>
  <si>
    <t>Odvodňovací žľab FILCOTEN tec V NW 201, dĺžky 1 m, výšky 195 mm, bez spádu so spodným odtokom DN 200, vláknobetónový s pozinkovanou hranou, BG-GRASPOINTNER (HYDRO BG)</t>
  </si>
  <si>
    <t>592270038400</t>
  </si>
  <si>
    <t>Mriežkový rošt NW 100, lxšxhr 1000x124x2 mm, rozmer štrbiny MW 30x10 mm, trieda B 125, pozinkovaná oceľ, k odvodňovaciemu žľabu FILCOTEN light, light mini, BG-GRASPOINTNER (HYDRO BG)</t>
  </si>
  <si>
    <t>592270047100</t>
  </si>
  <si>
    <t>Čelná, koncová stena pozinkovaná (tec, pro Nr. 0-10; pro mini H200), k odvodňovaciemu žľabu FILCOTEN light NW 200, BG-GRASPOINTNER (HYDRO BG)</t>
  </si>
  <si>
    <t>ANTUKA</t>
  </si>
  <si>
    <t>Povrch PLAYRITE MATCHCLAY Terracotta</t>
  </si>
  <si>
    <t>002</t>
  </si>
  <si>
    <t>Čiarovanie PLAYRITE MATCHCLAY Terracotta</t>
  </si>
  <si>
    <t>001a</t>
  </si>
  <si>
    <t>Lepidlo STAUF R202 + STAUF Härter Nr. 10</t>
  </si>
  <si>
    <t>003</t>
  </si>
  <si>
    <t>Páska JUTAgrass Tape C141</t>
  </si>
  <si>
    <t>004</t>
  </si>
  <si>
    <t>Antuka prírodná antuka</t>
  </si>
  <si>
    <t>005</t>
  </si>
  <si>
    <t>Pokládka</t>
  </si>
  <si>
    <t>008</t>
  </si>
  <si>
    <t>Doprava</t>
  </si>
  <si>
    <t>km</t>
  </si>
  <si>
    <t>HARD</t>
  </si>
  <si>
    <t xml:space="preserve">EPDM </t>
  </si>
  <si>
    <t>009a</t>
  </si>
  <si>
    <t>EPDM CONIPUR s podložkou</t>
  </si>
  <si>
    <t>011</t>
  </si>
  <si>
    <t>Čiarovanie EPDM EPUFLOOR BP1</t>
  </si>
  <si>
    <t>012</t>
  </si>
  <si>
    <t>013</t>
  </si>
  <si>
    <t>HARD.2</t>
  </si>
  <si>
    <t>EPDM - Treningová plocha</t>
  </si>
  <si>
    <t>009</t>
  </si>
  <si>
    <t>Povrch EPDM EPUFLOOR BP1</t>
  </si>
  <si>
    <t>116</t>
  </si>
  <si>
    <t>118</t>
  </si>
  <si>
    <t>Prislušenstvo</t>
  </si>
  <si>
    <t>siet, stlpiky</t>
  </si>
  <si>
    <t>014</t>
  </si>
  <si>
    <t>stlpiky, siet</t>
  </si>
  <si>
    <t>120</t>
  </si>
  <si>
    <t>015</t>
  </si>
  <si>
    <t>Montáž odrazovej tenisovej steny Mailith typ I. na betónový základ</t>
  </si>
  <si>
    <t>122</t>
  </si>
  <si>
    <t>016</t>
  </si>
  <si>
    <t>Odrazová tenisová stena Maillith typ I. - z polymerbetonu, výška 3 m ,vrátane protihlukového obloženia</t>
  </si>
  <si>
    <t>124</t>
  </si>
  <si>
    <t>Likvidácia vzniknutého odpadu na stavbe</t>
  </si>
  <si>
    <t>126</t>
  </si>
  <si>
    <t>Vedľajšie rozpočtové náklady</t>
  </si>
  <si>
    <t>128</t>
  </si>
  <si>
    <t>130</t>
  </si>
  <si>
    <t>SO 3.3 - Beach volejbal</t>
  </si>
  <si>
    <t xml:space="preserve">    5 - Podklad - BEACH VOLEJBAL</t>
  </si>
  <si>
    <t xml:space="preserve">    721 - Zdravotechnika - vnútorná kanalizácia</t>
  </si>
  <si>
    <t xml:space="preserve">    722 - Zdravotechnika - vnútorný vodovod   </t>
  </si>
  <si>
    <t xml:space="preserve">    725 - Zdravotechnika - zariaďovacie predmety   </t>
  </si>
  <si>
    <t>22-M - Sĺpy a ochranná siet</t>
  </si>
  <si>
    <t>131101101.S</t>
  </si>
  <si>
    <t>Výkop nezapaženej jamy v hornine 1-2, do 100 m3</t>
  </si>
  <si>
    <t>131111111.S</t>
  </si>
  <si>
    <t>Hĺbenie jám v  horninách tr.1 a 2 nesúdržných - ručným náradím</t>
  </si>
  <si>
    <t>211561111.S</t>
  </si>
  <si>
    <t>Výplň odvodňovacieho rebra alebo trativodu do rýh kamenivom hrubým drveným frakcie 4-16 mm</t>
  </si>
  <si>
    <t>211571101.R</t>
  </si>
  <si>
    <t>Filtračná vrstva z kameniva drobného ťaženého triedeného 8-16 mm</t>
  </si>
  <si>
    <t>271563001.S</t>
  </si>
  <si>
    <t>Násyp pod základové konštrukcie so zhutnením z kameniva drobného ťaženého 0-4 mm</t>
  </si>
  <si>
    <t>271573001</t>
  </si>
  <si>
    <t>Násyp pod základové  konštrukcie so zhutnením zo štrkopiesku</t>
  </si>
  <si>
    <t>273362422.S</t>
  </si>
  <si>
    <t>Výstuž základových dosiek zo zvár. sietí KARI, priemer drôtu 6/6 mm, veľkosť oka 150x150 mm</t>
  </si>
  <si>
    <t>693110004710</t>
  </si>
  <si>
    <t>Geotextília polypropylénová netkaná Typar SF 40, š. 2100 mm, dĺ. 150 m, 100% polypropylén, netkaná, vhodná na filtráciu, stabilizáciu pôdy a separačnú vrstvu v obrátených plochých striechách, parkovacie plochy, lesné cesty</t>
  </si>
  <si>
    <t>Podklad - BEACH VOLEJBAL</t>
  </si>
  <si>
    <t>581530000500</t>
  </si>
  <si>
    <t>D+M Piesok kremenný hr.250mm</t>
  </si>
  <si>
    <t>581530000500.A</t>
  </si>
  <si>
    <t>D+M Čiarovanie s ukotvením</t>
  </si>
  <si>
    <t>bm</t>
  </si>
  <si>
    <t>581530000500.B</t>
  </si>
  <si>
    <t>D+M Geotextilia</t>
  </si>
  <si>
    <t>871171112.S</t>
  </si>
  <si>
    <t>Montáž vodovodného potrubia z dvojvsrtvového PE 100 SDR11, SDR17 zváraných elektrotvarovkami D 32x3,0 mm</t>
  </si>
  <si>
    <t>ASM W02511100RC2</t>
  </si>
  <si>
    <t>HDPE100RC Potrubie RCprotect voda d25x2,3 SDR11 PN16 100M (modré TYP2)</t>
  </si>
  <si>
    <t>877171056.S</t>
  </si>
  <si>
    <t>Montáž elektrotvarovky pre vodovodné potrubia z PE 100 D 32 mm</t>
  </si>
  <si>
    <t>ASM TE032025FOX</t>
  </si>
  <si>
    <t>HDPE100 Elektrofúzny T-kus SDR11 d32/25</t>
  </si>
  <si>
    <t>ASM CPL02511FOX</t>
  </si>
  <si>
    <t>HDPE100 Elektrofúzna objímka SDR11 d25</t>
  </si>
  <si>
    <t>ASM ELB02090FOX</t>
  </si>
  <si>
    <t>HDPE100 Elektrofúzne koleno 90° SDR11 d20</t>
  </si>
  <si>
    <t>ASM PEBR025020M</t>
  </si>
  <si>
    <t>HDPE100 Prechod PE/Mosadz SDR11 vonkajší závit d25-3/4"</t>
  </si>
  <si>
    <t>877266000.S</t>
  </si>
  <si>
    <t>Montáž kanalizačného PVC-U kolena DN 100</t>
  </si>
  <si>
    <t>286510003400</t>
  </si>
  <si>
    <t>Koleno PVC-U, DN 110x45° hladká pre gravitačnú kanalizáciu KG potrubia, WAVIN</t>
  </si>
  <si>
    <t>892233111.S</t>
  </si>
  <si>
    <t>Preplach a dezinfekcia vodovodného potrubia DN od 40 do 70</t>
  </si>
  <si>
    <t>892241111.S</t>
  </si>
  <si>
    <t>Ostatné práce na rúrovom vedení, tlakové skúšky vodovodného potrubia DN do 80</t>
  </si>
  <si>
    <t>892372111.S</t>
  </si>
  <si>
    <t>Zabezpečenie koncov vodovodného potrubia pri tlakových skúškach DN do 300</t>
  </si>
  <si>
    <t>894170033.S</t>
  </si>
  <si>
    <t>Montáž filtračno-usadzovacej šachty DN600, výška 2000 mm</t>
  </si>
  <si>
    <t>286610047600.S</t>
  </si>
  <si>
    <t>Filtračno-usadzovacia šachta, DN 600, výška 2000 mm</t>
  </si>
  <si>
    <t>894810012.S.R1</t>
  </si>
  <si>
    <t>Montáž PP vsakovacej šachty, priemeru 800 mm, výška šachty 2 m, s poklopom zaťažovým B125</t>
  </si>
  <si>
    <t>286610040900.R1</t>
  </si>
  <si>
    <t>Vsakovacia šachta DOUBLEKON 800x2000 s poklopom zaťažovým  B125</t>
  </si>
  <si>
    <t>916561211.S</t>
  </si>
  <si>
    <t>Osadenie záhonového alebo parkového obrubníka betónového, do lôžka zo suchého betónu tr. C 12/15 s bočnou oporou</t>
  </si>
  <si>
    <t>592170001800</t>
  </si>
  <si>
    <t>Obrubník PREMAC parkový, lxšxv 1000x50x200 mm, sivá</t>
  </si>
  <si>
    <t>589720001310.S</t>
  </si>
  <si>
    <t>Suchý betón C 12/15-X0-Dmax 22</t>
  </si>
  <si>
    <t>721</t>
  </si>
  <si>
    <t>Zdravotechnika - vnútorná kanalizácia</t>
  </si>
  <si>
    <t>721213025.S</t>
  </si>
  <si>
    <t>Montáž dvorného vpustu so zvislým odtokom a zápachovou klapkou s izolačnou prírubou DN 110</t>
  </si>
  <si>
    <t>286630042700.S</t>
  </si>
  <si>
    <t>Dvorný vpust dvojdielny, vertikálny odtok DN 110, zápachová uzávierka, s izolačnou prírubou</t>
  </si>
  <si>
    <t>722</t>
  </si>
  <si>
    <t xml:space="preserve">Zdravotechnika - vnútorný vodovod   </t>
  </si>
  <si>
    <t>722221515.S</t>
  </si>
  <si>
    <t>Montáž armatúry s dvomi závitmi pre vodu G 3/4</t>
  </si>
  <si>
    <t>HZ 2301102</t>
  </si>
  <si>
    <t>HERZ Filter pre pitnú vodu DN20 s membránovým redukčným ventilom PN16</t>
  </si>
  <si>
    <t>722221520.S</t>
  </si>
  <si>
    <t>Montáž armatúry s dvomi závitmi pre vodu  G 1</t>
  </si>
  <si>
    <t>551110005100.S</t>
  </si>
  <si>
    <t>Guľový uzáver pre vodu 1", niklovaná mosadz</t>
  </si>
  <si>
    <t>725</t>
  </si>
  <si>
    <t xml:space="preserve">Zdravotechnika - zariaďovacie predmety   </t>
  </si>
  <si>
    <t>72524527.S</t>
  </si>
  <si>
    <t>Montáž vonkajšej sprchy ostatných typov</t>
  </si>
  <si>
    <t>552260002100</t>
  </si>
  <si>
    <t>Solárna sprcha 35L BASIC strieborná</t>
  </si>
  <si>
    <t>763750210B</t>
  </si>
  <si>
    <t>Montáž drevoplastových kompozitných podláh na terasy, balkóny, móla Woodlook standard , vrátane doplnkového systému</t>
  </si>
  <si>
    <t>283190001700</t>
  </si>
  <si>
    <t>Doska terasová WPC dosiek EXCLUSIVE - terasové WPC dosky, podkl. hranoly, klipy, skrutk, terče</t>
  </si>
  <si>
    <t>Sĺpy a ochranná siet</t>
  </si>
  <si>
    <t>21025134578</t>
  </si>
  <si>
    <t>D+M Stĺpiky beachvolejbal DOR-SPORT 102 mm klasická dĺžka + púzdra a viečka  , siet</t>
  </si>
  <si>
    <t>21025134598</t>
  </si>
  <si>
    <t>D+M sieť ochranná zelená , vrátane uchytenia , oko10x10 cm, PE</t>
  </si>
  <si>
    <t>000300012.S.1</t>
  </si>
  <si>
    <t>SO 3.4 - Cyklopoint</t>
  </si>
  <si>
    <t xml:space="preserve">    6 - Úpravy povrchov, podlahy, osadenie</t>
  </si>
  <si>
    <t xml:space="preserve">    8 - Rúrové vedenie</t>
  </si>
  <si>
    <t xml:space="preserve">    711 - Izolácie proti vode a vlhkosti</t>
  </si>
  <si>
    <t xml:space="preserve">    713 - Izolácie tepelné   </t>
  </si>
  <si>
    <t xml:space="preserve">    722 - Zdravotechnika - vnútorný vodovod</t>
  </si>
  <si>
    <t xml:space="preserve">    771 - Podlahy z dlaždíc</t>
  </si>
  <si>
    <t xml:space="preserve">    784 - Maľby</t>
  </si>
  <si>
    <t>Ručný Zásyp sypaninou so zhutnením jám, šachiet, rýh, zárezov alebo okolo objektov do 100 m3 -</t>
  </si>
  <si>
    <t>211971110.S</t>
  </si>
  <si>
    <t>Zhotovenie opláštenia výplne z geotextílie, v ryhe alebo v záreze so stenami šikmými o skl. do 1:2,5</t>
  </si>
  <si>
    <t>693110002000.S.1</t>
  </si>
  <si>
    <t>Geotextília polypropylénová netkaná 200 g/m2</t>
  </si>
  <si>
    <t>273351217</t>
  </si>
  <si>
    <t>273351218</t>
  </si>
  <si>
    <t>273362021B</t>
  </si>
  <si>
    <t>Výstuž základových dosiek zo zvár. sietí KARI - r. drôtu 8 mm, oko 150x150 mm</t>
  </si>
  <si>
    <t>Murivo základových pásov (m3) PREMAC 50x40x25 s betónovou výplňou C 16/20 hr. 400 mm</t>
  </si>
  <si>
    <t>Výstuž pre murivo základových pásov PREMAC s betónovou výplňou z ocele B500 (10505)</t>
  </si>
  <si>
    <t>274313612</t>
  </si>
  <si>
    <t>Betón základových pásov, prostý tr. C 20/25</t>
  </si>
  <si>
    <t>311234252</t>
  </si>
  <si>
    <t>Murivo nosné (m3) z tehál pálených HELUZ 38 FAMILY P 10 brúsených na pero a drážku, na PUR penu (380x247x249)</t>
  </si>
  <si>
    <t>311234014</t>
  </si>
  <si>
    <t>Murivo nosné (m3) z tehál pálených HELUZ 30 P 15 brúsených na pero a drážku, na lepidlo (300x247x249)</t>
  </si>
  <si>
    <t>317161202</t>
  </si>
  <si>
    <t>Preklad nosný keramický vysoký HELUZ, šírky 70 mm, výšky 238 mm, dĺžky 1250 mm</t>
  </si>
  <si>
    <t>317321411</t>
  </si>
  <si>
    <t>Betón prekladov železový (bez výstuže) tr. C 25/30</t>
  </si>
  <si>
    <t>317351107</t>
  </si>
  <si>
    <t>Debnenie prekladu  vrátane podpornej konštrukcie výšky do 4 m zhotovenie</t>
  </si>
  <si>
    <t>317351108</t>
  </si>
  <si>
    <t>Debnenie prekladu  vrátane podpornej konštrukcie výšky do 4 m odstránenie</t>
  </si>
  <si>
    <t>317361821</t>
  </si>
  <si>
    <t>Výstuž prekladov z ocele 10505</t>
  </si>
  <si>
    <t>411163258</t>
  </si>
  <si>
    <t>Strop HELUZ MIAKO z nosníkov dĺ. 6000 mm a stropných vložiek MIAKO 19/62,5 pre celkovú hr. stropu 210 mm, s podoprením a dobetónovaním medzi vložkami</t>
  </si>
  <si>
    <t>411201051.S</t>
  </si>
  <si>
    <t>Nadbetonávka polomontovaných stropov betónom C 20/25 hrúbky 40 mm</t>
  </si>
  <si>
    <t>411362402.S</t>
  </si>
  <si>
    <t>Výstuž stropov doskových, trámových, vložkových, konzolových, balkónových, zo sietí KARI, priemer drôtu 4/4 mm, veľkosť oka 150x150 mm</t>
  </si>
  <si>
    <t>413351041.S</t>
  </si>
  <si>
    <t>Montáž podperného systému pre montované stropy</t>
  </si>
  <si>
    <t>413351051.S</t>
  </si>
  <si>
    <t>Demontáž podperného systému pre montované stropy</t>
  </si>
  <si>
    <t>413351001.S</t>
  </si>
  <si>
    <t>Denný prenájom podperného systému pre montované stropy svetlej výšky miestnosti do 3200 mm</t>
  </si>
  <si>
    <t>417321515.S</t>
  </si>
  <si>
    <t>Betón stužujúcich pásov a vencov železový tr. C 25/30</t>
  </si>
  <si>
    <t>417351115.S</t>
  </si>
  <si>
    <t>Debnenie bočníc stužujúcich pásov a vencov vrátane vzpier zhotovenie</t>
  </si>
  <si>
    <t>417351116.S</t>
  </si>
  <si>
    <t>Debnenie bočníc stužujúcich pásov a vencov vrátane vzpier odstránenie</t>
  </si>
  <si>
    <t>417361821.S</t>
  </si>
  <si>
    <t>Výstuž stužujúcich pásov a vencov z betonárskej ocele B500 (10505)</t>
  </si>
  <si>
    <t>417391151</t>
  </si>
  <si>
    <t>Montáž obkladu betónových konštrukcií vykonaný súčasne s betónovaním extrudovaným polystyrénom</t>
  </si>
  <si>
    <t>283750000700</t>
  </si>
  <si>
    <t>Doska XPS STYRODUR 2800 C hr. 50 mm, zateplenie soklov, suterénov, podláh, ISOVER</t>
  </si>
  <si>
    <t>Úpravy povrchov, podlahy, osadenie</t>
  </si>
  <si>
    <t>611460112</t>
  </si>
  <si>
    <t>Príprava vnútorného podkladu stropov na nenasiakavé betónové podklady kontaktným mostíkom</t>
  </si>
  <si>
    <t>611460272</t>
  </si>
  <si>
    <t>Vnútorná omietka stropov sadrová, hr. 10 mm</t>
  </si>
  <si>
    <t>612460121</t>
  </si>
  <si>
    <t>Príprava vnútorného podkladu stien penetráciou základnou</t>
  </si>
  <si>
    <t>612460273</t>
  </si>
  <si>
    <t>Vnútorná omietka stien sadrová, hr. 15 mm</t>
  </si>
  <si>
    <t>553630000400</t>
  </si>
  <si>
    <t>Profil rohový vnútorný, dĺ. 3000 mm z pozinkovaného plechu pre vnútorné omietky 8-12 mm, rozmery hrán: 34x34 mm, zateplenie - príslušenstvo BAUMIT</t>
  </si>
  <si>
    <t>553630000100</t>
  </si>
  <si>
    <t>Lišta omietková priebežná, dĺ. 2600 mm, hrúbka omietky 6 mm, zateplenie - príslušenstvo BAUMIT</t>
  </si>
  <si>
    <t>631290002000</t>
  </si>
  <si>
    <t>Sklotextilná mriežka STYRCON Vertex R 117, 145 g/m2</t>
  </si>
  <si>
    <t>622255041</t>
  </si>
  <si>
    <t>Montáž stien prevetrávanej fasády z fasádnych dosiek, s hliníkovou konštrukcou, uchytenie na nity, bez tepelnej izolácie</t>
  </si>
  <si>
    <t>591510000100</t>
  </si>
  <si>
    <t>Fasádna vláknocementová doska CEMBRIT Transparent (True), rozmer 8x1192x2500 mm, prefarbená s lazúrou</t>
  </si>
  <si>
    <t>283230007940</t>
  </si>
  <si>
    <t>Difúzna fólia Tyvek UV Facade Tape 2524B, š. 1500 mm, dĺ. 50 m, vodotesná, vysokopevnostná, s lepiacou páskou, HD-PE+PP pre prevetrávané fasády s otvorenými špárami, čierna</t>
  </si>
  <si>
    <t>632001011</t>
  </si>
  <si>
    <t>Zhotovenie separačnej fólie v podlahových vrstvách z PE</t>
  </si>
  <si>
    <t>283290003600</t>
  </si>
  <si>
    <t>Separačná fólia FE, šxl 1,3x100 m, na oddelenie poterov, PE, BAUMIT</t>
  </si>
  <si>
    <t>632001021</t>
  </si>
  <si>
    <t>Zhotovenie okrajovej dilatačnej pásky z PE</t>
  </si>
  <si>
    <t>283320004800</t>
  </si>
  <si>
    <t>Okrajová dilatačná páska PE RSS100/5 mm bez fólie na oddilatovanie poterov od stenových konštrukcií, BAUMIT</t>
  </si>
  <si>
    <t>632452218</t>
  </si>
  <si>
    <t>Cementový poter, pevnosti v tlaku 20 MPa, hr. 45 mm</t>
  </si>
  <si>
    <t>Rúrové vedenie</t>
  </si>
  <si>
    <t>SP410200</t>
  </si>
  <si>
    <t>PVC kanál Rúra hladká  SN4 - KG ML DN 110 2m</t>
  </si>
  <si>
    <t>132</t>
  </si>
  <si>
    <t>711</t>
  </si>
  <si>
    <t>Izolácie proti vode a vlhkosti</t>
  </si>
  <si>
    <t>711132107</t>
  </si>
  <si>
    <t>Zhotovenie izolácie proti zemnej vlhkosti nopovou fóloiu položenou voľne na ploche zvislej</t>
  </si>
  <si>
    <t>134</t>
  </si>
  <si>
    <t>283230002700</t>
  </si>
  <si>
    <t>Nopová HDPE fólia FONDALINE PLUS 500, výška nopu 8 mm, proti zemnej vlhkosti s radónovou ochranou, pre spodnú stavbu, ONDULINE</t>
  </si>
  <si>
    <t>136</t>
  </si>
  <si>
    <t>711190010.S</t>
  </si>
  <si>
    <t>Ukončujúci profil profilovaných fólií</t>
  </si>
  <si>
    <t>138</t>
  </si>
  <si>
    <t>711471051.S</t>
  </si>
  <si>
    <t>Zhotovenie izolácie proti tlakovej vode PVC fóliou položenou voľne na vodorovnej ploche so zvarením spoju</t>
  </si>
  <si>
    <t>140</t>
  </si>
  <si>
    <t>711472051.S</t>
  </si>
  <si>
    <t>Zhotovenie izolácie proti tlakovej vode PVC fóliou položenou voľne na ploche zvislej so zvarením spoju</t>
  </si>
  <si>
    <t>142</t>
  </si>
  <si>
    <t>283220000200-</t>
  </si>
  <si>
    <t>Hydroizolačná fólia PVC-P FATRAFOL 803, hr. 1 mm, š. 1,3 m, izolácia základov proti vlhkosti, tlakovej vode, radónu,farba hnedá</t>
  </si>
  <si>
    <t>144</t>
  </si>
  <si>
    <t>711491171.S</t>
  </si>
  <si>
    <t>Zhotovenie podkladnej vrstvy izolácie z textílie na ploche vodorovnej, pre izolácie proti zemnej vlhkosti, podpovrchovej a tlakovej vode</t>
  </si>
  <si>
    <t>146</t>
  </si>
  <si>
    <t>693110002000.S</t>
  </si>
  <si>
    <t>148</t>
  </si>
  <si>
    <t>711491172.S</t>
  </si>
  <si>
    <t>Zhotovenie ochrannej vrstvy izolácie z textílie na ploche vodorovnej, pre izolácie proti zemnej vlhkosti, podpovrchovej a tlakovej vode</t>
  </si>
  <si>
    <t>150</t>
  </si>
  <si>
    <t>152</t>
  </si>
  <si>
    <t>711491271.S</t>
  </si>
  <si>
    <t>Zhotovenie podkladnej vrstvy izolácie z textílie na ploche zvislej, pre izolácie proti zemnej vlhkosti, podpovrchovej a tlakovej vode</t>
  </si>
  <si>
    <t>154</t>
  </si>
  <si>
    <t>156</t>
  </si>
  <si>
    <t>711491272.S</t>
  </si>
  <si>
    <t>Zhotovenie ochrannej vrstvy izolácie z textílie na ploche zvislej, pre izolácie proti zemnej vlhkosti, podpovrchovej a tlakovej vode</t>
  </si>
  <si>
    <t>158</t>
  </si>
  <si>
    <t>160</t>
  </si>
  <si>
    <t>712-1</t>
  </si>
  <si>
    <t>Montáž + dodávka  Urbanscape ext. Zelená strecha</t>
  </si>
  <si>
    <t>162</t>
  </si>
  <si>
    <t>712290010</t>
  </si>
  <si>
    <t>Zhotovenie parozábrany pre strechy ploché do 10°</t>
  </si>
  <si>
    <t>164</t>
  </si>
  <si>
    <t>283230007300</t>
  </si>
  <si>
    <t>Parozábrana FATRAFOL Fatrapar E, hr. 0,15 mm, š. 2 m, materiál na báze PO - modifikovaný PE, FATRA IZOLFA</t>
  </si>
  <si>
    <t>166</t>
  </si>
  <si>
    <t>712370070A</t>
  </si>
  <si>
    <t>Zhotovenie povlakovej krytiny striech plochých do 10° PVC-P fóliou upevnenou prikotvením so zvarením spoju - zvislá čast</t>
  </si>
  <si>
    <t>168</t>
  </si>
  <si>
    <t>712370070S</t>
  </si>
  <si>
    <t>Zhotovenie povlakovej krytiny striech plochých do 10° PVC-P fóliou upevnenou prikotvením so zvarením spoju - vodorovná čast</t>
  </si>
  <si>
    <t>170</t>
  </si>
  <si>
    <t>283220002000</t>
  </si>
  <si>
    <t>Hydroizolačná fólia PVC-P FATRAFOL 810, hr. 1,5 mm, š. 1,3 m, izolácia plochých striech, farba sivá, FATRA IZOLFA</t>
  </si>
  <si>
    <t>172</t>
  </si>
  <si>
    <t>311970001400</t>
  </si>
  <si>
    <t>kotvenie tepelnej izolácie a hydroizolácie k podkladu</t>
  </si>
  <si>
    <t>174</t>
  </si>
  <si>
    <t>712391175</t>
  </si>
  <si>
    <t>Pripevnenie povlakovej krytiny na plochých strechách do 10° kotviacimi pásikmi, uholníkmi</t>
  </si>
  <si>
    <t>176</t>
  </si>
  <si>
    <t>311990008400</t>
  </si>
  <si>
    <t>Dodávka uholníka - poplastovaný plech rš 70 mm FATRANYL - vonkajší ,vnútorny</t>
  </si>
  <si>
    <t>178</t>
  </si>
  <si>
    <t>712973220.S</t>
  </si>
  <si>
    <t>Detaily k PVC-P fóliam osadenie hotovej strešnej vpuste</t>
  </si>
  <si>
    <t>180</t>
  </si>
  <si>
    <t>283770003700VP</t>
  </si>
  <si>
    <t>Strešná vpusť FATRAFOL - priemer 110 mm, dĺ. 400 mm, vyhrievana</t>
  </si>
  <si>
    <t>182</t>
  </si>
  <si>
    <t>184</t>
  </si>
  <si>
    <t>186</t>
  </si>
  <si>
    <t>188</t>
  </si>
  <si>
    <t>712990040</t>
  </si>
  <si>
    <t>Položenie geotextílie vodorovne alebo zvislo na strechy ploché do 10°</t>
  </si>
  <si>
    <t>190</t>
  </si>
  <si>
    <t>693110001200</t>
  </si>
  <si>
    <t>Geotextília polypropylénová Tatratex GTX N PP 300, šírka 1,75-3,5 m, dĺžka 90 m, hrúbka 2,7 mm, netkaná, MIVA</t>
  </si>
  <si>
    <t>192</t>
  </si>
  <si>
    <t>194</t>
  </si>
  <si>
    <t>712991030.S</t>
  </si>
  <si>
    <t>Montáž podkladnej konštrukcie z OSB dosiek na atike šírky 311 - 410 mm pod klampiarske konštrukcie</t>
  </si>
  <si>
    <t>196</t>
  </si>
  <si>
    <t>311690001000</t>
  </si>
  <si>
    <t>Rozperný nit FATRAFOL d 6x30 mm do betónu, hliníkový, FATRA IZOLFA</t>
  </si>
  <si>
    <t>198</t>
  </si>
  <si>
    <t>607260000300</t>
  </si>
  <si>
    <t>Doska OSB 3 Superfinish ECO nebrúsené hrxlxš 18x2500x1250 mm, JAFHOLZ</t>
  </si>
  <si>
    <t>200</t>
  </si>
  <si>
    <t>712997002.S.R</t>
  </si>
  <si>
    <t>Montáž spádových atikových klinov z expandovaného polystyrénu</t>
  </si>
  <si>
    <t>202</t>
  </si>
  <si>
    <t>283720033600.S</t>
  </si>
  <si>
    <t>Doska spádová EPS, pevnosť v tlaku 100 kPa, spádový polystyrén pre odvodnenie a zateplenie plochých striech</t>
  </si>
  <si>
    <t>204</t>
  </si>
  <si>
    <t>206</t>
  </si>
  <si>
    <t>713</t>
  </si>
  <si>
    <t xml:space="preserve">Izolácie tepelné   </t>
  </si>
  <si>
    <t>713122111</t>
  </si>
  <si>
    <t>Montáž tepelnej izolácie podláh polystyrénom, kladeným voľne v jednej vrstve</t>
  </si>
  <si>
    <t>208</t>
  </si>
  <si>
    <t>283720000100</t>
  </si>
  <si>
    <t>Podlahový polystyrén EPS 100 S, hr. 40 mm, PCI</t>
  </si>
  <si>
    <t>210</t>
  </si>
  <si>
    <t>713142160.S</t>
  </si>
  <si>
    <t>Montáž tepelnej izolácie striech plochých do 10° spádovými doskami z polystyrénu v jednej vrstve</t>
  </si>
  <si>
    <t>212</t>
  </si>
  <si>
    <t>283760007400.S</t>
  </si>
  <si>
    <t>Doska spádová EPS, pevnosť v tlaku 100 kPa, šedý polystyrén pre vyspádovanie plochých striech</t>
  </si>
  <si>
    <t>214</t>
  </si>
  <si>
    <t>713142250.S</t>
  </si>
  <si>
    <t>Montáž tepelnej izolácie striech plochých do 10° polystyrénom, dvojvrstvová kladenými voľne</t>
  </si>
  <si>
    <t>216</t>
  </si>
  <si>
    <t>283720008200</t>
  </si>
  <si>
    <t>Doska EPS 100S hr. 150 mm, na zateplenie podláh a plochých striech, ISOVER</t>
  </si>
  <si>
    <t>218</t>
  </si>
  <si>
    <t>449170000900</t>
  </si>
  <si>
    <t>Prenosný hasiaci prístroj práškový P6Če 6 kg, 21A</t>
  </si>
  <si>
    <t>220</t>
  </si>
  <si>
    <t>722250000.S</t>
  </si>
  <si>
    <t>Montáž hydrantového systému s tvarovo stálou hadicou D 19</t>
  </si>
  <si>
    <t>súb.</t>
  </si>
  <si>
    <t>222</t>
  </si>
  <si>
    <t>998713103</t>
  </si>
  <si>
    <t>Presun hmôt pre izolácie tepelné v objektoch výšky nad 12 m do 24 m</t>
  </si>
  <si>
    <t>224</t>
  </si>
  <si>
    <t>Zdravotechnika - vnútorný vodovod</t>
  </si>
  <si>
    <t>722250180</t>
  </si>
  <si>
    <t>Montáž hasiaceho prístroja na stenu</t>
  </si>
  <si>
    <t>226</t>
  </si>
  <si>
    <t>449170000900.1</t>
  </si>
  <si>
    <t>228</t>
  </si>
  <si>
    <t>763734111</t>
  </si>
  <si>
    <t>Montáž strešnej konštrukcie z ostatných prvkov prierezovej plochy do 50 cm2 - DP1</t>
  </si>
  <si>
    <t>230</t>
  </si>
  <si>
    <t>Smreková doska - olejovaná , Sušená 15 % ,Rozmer: 2640x160x70mm</t>
  </si>
  <si>
    <t>232</t>
  </si>
  <si>
    <t>117</t>
  </si>
  <si>
    <t>763734111.A</t>
  </si>
  <si>
    <t>Montáž drevnej dosky na murivo vo výdajnom okienku - DP2</t>
  </si>
  <si>
    <t>234</t>
  </si>
  <si>
    <t>763734111C</t>
  </si>
  <si>
    <t>Smreková doska - olejovaná , Sušená 15 % ,Rozmer: 3000x550x50mm</t>
  </si>
  <si>
    <t>236</t>
  </si>
  <si>
    <t>119</t>
  </si>
  <si>
    <t>238</t>
  </si>
  <si>
    <t>763750210BEPE</t>
  </si>
  <si>
    <t>Stojan na bicykle - X1</t>
  </si>
  <si>
    <t>240</t>
  </si>
  <si>
    <t>121</t>
  </si>
  <si>
    <t>242</t>
  </si>
  <si>
    <t>764430420</t>
  </si>
  <si>
    <t>Oplechovanie muriva a atík z pozinkovaného farbeného PZf plechu, vrátane rohov r.š. 330 mm</t>
  </si>
  <si>
    <t>244</t>
  </si>
  <si>
    <t>123</t>
  </si>
  <si>
    <t>764451403.S</t>
  </si>
  <si>
    <t>Zvodové rúry z pozinkovaného farbeného PZf plechu, štvorcové s dĺžkou strany 120 mm</t>
  </si>
  <si>
    <t>246</t>
  </si>
  <si>
    <t>998764102</t>
  </si>
  <si>
    <t>Presun hmôt pre konštrukcie klampiarske v objektoch výšky nad 6 do 12 m</t>
  </si>
  <si>
    <t>248</t>
  </si>
  <si>
    <t>125</t>
  </si>
  <si>
    <t>250</t>
  </si>
  <si>
    <t>252</t>
  </si>
  <si>
    <t>127</t>
  </si>
  <si>
    <t>254</t>
  </si>
  <si>
    <t>129</t>
  </si>
  <si>
    <t>258</t>
  </si>
  <si>
    <t>767995117H</t>
  </si>
  <si>
    <t>Montáž ostatných atypických kovových stavebných doplnkových konštrukcií nad 500 kg - HEB profily a platničky</t>
  </si>
  <si>
    <t>260</t>
  </si>
  <si>
    <t>131</t>
  </si>
  <si>
    <t>767995117Z22</t>
  </si>
  <si>
    <t>Z1  - Výklopný panel - Rozmer 3200x1300mm</t>
  </si>
  <si>
    <t>262</t>
  </si>
  <si>
    <t>264</t>
  </si>
  <si>
    <t>771</t>
  </si>
  <si>
    <t>Podlahy z dlaždíc</t>
  </si>
  <si>
    <t>133</t>
  </si>
  <si>
    <t>771411002</t>
  </si>
  <si>
    <t>Montáž soklíkov z obkladačiek do malty veľ. 250 x65 mm</t>
  </si>
  <si>
    <t>266</t>
  </si>
  <si>
    <t>771541225</t>
  </si>
  <si>
    <t>Montáž podláh z dlaždíc gres kladených do tmelu flexibil. mrazuvzdorného veľ. 600 x 600 mm , vrátane soklíkov</t>
  </si>
  <si>
    <t>268</t>
  </si>
  <si>
    <t>135</t>
  </si>
  <si>
    <t>597740003900</t>
  </si>
  <si>
    <t>Dlažba 60x60x10 cm - zázemie , wc , sprchy</t>
  </si>
  <si>
    <t>270</t>
  </si>
  <si>
    <t>998771103</t>
  </si>
  <si>
    <t>Presun hmôt pre podlahy z dlaždíc v objektoch výšky nad 12 do 24 m</t>
  </si>
  <si>
    <t>272</t>
  </si>
  <si>
    <t>784</t>
  </si>
  <si>
    <t>Maľby</t>
  </si>
  <si>
    <t>137</t>
  </si>
  <si>
    <t>784101010</t>
  </si>
  <si>
    <t>Maľby latexové dvojnásobné strojne nanášané, základné na jemnozrnný podklad výšky do 3,80 m - PRIMALEX</t>
  </si>
  <si>
    <t>274</t>
  </si>
  <si>
    <t>784410100</t>
  </si>
  <si>
    <t>Penetrovanie jednonásobné jemnozrnných podkladov výšky do 3,80 m</t>
  </si>
  <si>
    <t>276</t>
  </si>
  <si>
    <t>139</t>
  </si>
  <si>
    <t>ELE.1</t>
  </si>
  <si>
    <t>Elektromontáže - svietidla, káble, zástrčky,vypinače a RP6 - rozvádzač , uzemenie, kúrenie</t>
  </si>
  <si>
    <t>278</t>
  </si>
  <si>
    <t>ZTI.1</t>
  </si>
  <si>
    <t>Zdravotechnika - rozvod vody, ležatá kanalizácia, vnútorna kanalizácia, zariadovacie predmey , skúšky</t>
  </si>
  <si>
    <t>280</t>
  </si>
  <si>
    <t>141</t>
  </si>
  <si>
    <t>282</t>
  </si>
  <si>
    <t>284</t>
  </si>
  <si>
    <t>SO 4.3 - Terénne a sadové úpravy</t>
  </si>
  <si>
    <t>HSV - Práce a dodávky HSV - Terréne úpravy</t>
  </si>
  <si>
    <t xml:space="preserve">    1a - Zemné práce</t>
  </si>
  <si>
    <t xml:space="preserve">    VRN - Vedľajšie rozpočtové náklady </t>
  </si>
  <si>
    <t>Práce a dodávky HSV - Terréne úpravy</t>
  </si>
  <si>
    <t>1a</t>
  </si>
  <si>
    <t>111101103.S</t>
  </si>
  <si>
    <t>Odstránenie travín a tŕstia s príp. premiestnením a uložením na hromady do 50 m, pri celk. ploche nad 10000m2</t>
  </si>
  <si>
    <t>121101113.S</t>
  </si>
  <si>
    <t>Odstránenie ornice s premiestn. na hromady, so zložením na vzdialenosť do 100 m a do 10000 m3</t>
  </si>
  <si>
    <t>162301142.S</t>
  </si>
  <si>
    <t>Vodorovné premiestnenie výkopku po spevnenej ceste z horniny tr.1-4, nad 1000 do 10000 m3 na vzdialenosť do 1000 m - Lucron</t>
  </si>
  <si>
    <t>162301161.S</t>
  </si>
  <si>
    <t>Vodorovné premiestnenie výkopku po nespevnenej ceste z horniny tr.1-4, nad 1000 do 10000 m3 na vzdialenosť nad 50 do 500 m</t>
  </si>
  <si>
    <t>167102102.R</t>
  </si>
  <si>
    <t>Nakladanie neuľahnutého výkopku z hornín tr.1-4 nad 1000 do 10000 m3 - Lucron</t>
  </si>
  <si>
    <t>17120121V</t>
  </si>
  <si>
    <t>Zásypová zemina - Lucron</t>
  </si>
  <si>
    <t>167102102.S</t>
  </si>
  <si>
    <t>Nakladanie neuľahnutého výkopku z hornín tr.1-4 nad 1000 do 10000 m3 - ornica</t>
  </si>
  <si>
    <t>171201101</t>
  </si>
  <si>
    <t>Uloženie sypaniny do násypov s rozprestretím sypaniny vo vrstvách a s hrubým urovnaním nezhutnených</t>
  </si>
  <si>
    <t>181301113.S</t>
  </si>
  <si>
    <t>Rozprestretie ornice v rovine, plocha nad 500 m2, hr. do 200 mm</t>
  </si>
  <si>
    <t>181301114.S</t>
  </si>
  <si>
    <t>Rozprestretie ornice v rovine, plocha nad 500 m2, hr. do 250 mm</t>
  </si>
  <si>
    <t>181301115.S</t>
  </si>
  <si>
    <t>Rozprestretie ornice v rovine, plocha nad 500 m2, hr. do 300 mm</t>
  </si>
  <si>
    <t>181301116.2</t>
  </si>
  <si>
    <t>Rozprestretie ornice v rovine, plocha nad 500 m2, hr. do 400 mm</t>
  </si>
  <si>
    <t>181301116.S</t>
  </si>
  <si>
    <t>182001111.S</t>
  </si>
  <si>
    <t>Plošná úprava terénu pri nerovnostiach terénu nad 50-100mm v rovine alebo na svahu do 1:5</t>
  </si>
  <si>
    <t>564531111.S</t>
  </si>
  <si>
    <t>Zhotovenie podsypu alebo podkladu zo sypaniny, po zhutnení hr. 100 mm - min. 45Mpa</t>
  </si>
  <si>
    <t>564551111.S</t>
  </si>
  <si>
    <t>Zhotovenie podsypu alebo podkladu zo sypaniny, po zhutnení hr. 150 mm - min. 45Mpa</t>
  </si>
  <si>
    <t>564561111.S</t>
  </si>
  <si>
    <t>Zhotovenie podsypu alebo podkladu zo sypaniny, po zhutnení hr. 200 mm  - min. 45Mpa</t>
  </si>
  <si>
    <t>564581111.S1</t>
  </si>
  <si>
    <t>Zhotovenie podsypu alebo podkladu zo sypaniny, po zhutnení hr. 350 mm  - min. 45Mpa</t>
  </si>
  <si>
    <t>564581111.S3</t>
  </si>
  <si>
    <t>Zhotovenie podsypu alebo podkladu zo sypaniny, po zhutnení hr. 400 mm  - min. 45Mpa</t>
  </si>
  <si>
    <t>215901101.S</t>
  </si>
  <si>
    <t>Zhutnenie podložia z rastlej horniny 1 až 4 pod násypy, z hornina súdržných do 92 % PS a nesúdržných - 45Mpa</t>
  </si>
  <si>
    <t xml:space="preserve">Vedľajšie rozpočtové náklady </t>
  </si>
  <si>
    <t>000300011.S</t>
  </si>
  <si>
    <t>Geodetické práce - vykonávané pred výstavbou vytýčenie hraníc pozemkov</t>
  </si>
  <si>
    <t>000300016.S</t>
  </si>
  <si>
    <t>Geodetické práce - vykonávané pred výstavbou určenie vytyčovacej siete, vytýčenie staveniska, staveb. objektu</t>
  </si>
  <si>
    <t>000600051.S</t>
  </si>
  <si>
    <t>Zariadenie staveniska - vyvolané investície zariadenia staveniska príjazdové komunikácie</t>
  </si>
  <si>
    <t>000900023</t>
  </si>
  <si>
    <t>Vplyv územia - čistenie komunikácií</t>
  </si>
  <si>
    <t>SO 6.1 - Zemná káblová prípojka</t>
  </si>
  <si>
    <t xml:space="preserve">    1 - Zemné práce - Daždová kanalizácia</t>
  </si>
  <si>
    <t>Zemné práce - Daždová kanalizácia</t>
  </si>
  <si>
    <t>132101201.S</t>
  </si>
  <si>
    <t>Výkop ryhy šírky 600-2000mm hor 1-2 do 100 m3</t>
  </si>
  <si>
    <t>-309287049</t>
  </si>
  <si>
    <t>132111131.S</t>
  </si>
  <si>
    <t>Hĺbenie rýh šírky nad 600  do 1300 mm v  horninách tr. 1 a 2 nesúdržných - ručným náradím</t>
  </si>
  <si>
    <t>-1290198138</t>
  </si>
  <si>
    <t>-1237504681</t>
  </si>
  <si>
    <t>132211139.S</t>
  </si>
  <si>
    <t>Príplatok za lepivosť pri hĺbení rýh š nad 600 do 1300 mm ručným náradím v horninetr. 3</t>
  </si>
  <si>
    <t>1269367271</t>
  </si>
  <si>
    <t>-1106846738</t>
  </si>
  <si>
    <t>-1824974769</t>
  </si>
  <si>
    <t>-1777059127</t>
  </si>
  <si>
    <t>174101002.1</t>
  </si>
  <si>
    <t>1029479675</t>
  </si>
  <si>
    <t>460490012</t>
  </si>
  <si>
    <t>Rozvinutie a uloženie výstražnej fólie z PVC do ryhy, šírka do 33 cm</t>
  </si>
  <si>
    <t>-1344539517</t>
  </si>
  <si>
    <t>283230008000</t>
  </si>
  <si>
    <t>Výstražná fóla PE, šxhr 300x0,1 mm, dĺ. 250 m, farba červená, HAGARD</t>
  </si>
  <si>
    <t>1041989698</t>
  </si>
  <si>
    <t>283230008000.R</t>
  </si>
  <si>
    <t>Doska krycia káblová DEKAB 250/2 PVC červená 1m</t>
  </si>
  <si>
    <t>-924815280</t>
  </si>
  <si>
    <t>Obsypová vrstva z kopaného piesku 0-4mm</t>
  </si>
  <si>
    <t>-1997911409</t>
  </si>
  <si>
    <t>Lôžko v otvorenom výkope z kopaného piesku 0-4mm</t>
  </si>
  <si>
    <t>-2022272269</t>
  </si>
  <si>
    <t xml:space="preserve">Spojka na VN </t>
  </si>
  <si>
    <t>879519556</t>
  </si>
  <si>
    <t>SO 6.2 - Trafostanica</t>
  </si>
  <si>
    <t>HSV - HSV</t>
  </si>
  <si>
    <t xml:space="preserve">    999 - Trafostanica</t>
  </si>
  <si>
    <t>131101101</t>
  </si>
  <si>
    <t>1380003523</t>
  </si>
  <si>
    <t>162201102</t>
  </si>
  <si>
    <t>Vodorovné premiestnenie výkopku z horniny 1-4 nad 20-50m</t>
  </si>
  <si>
    <t>-1553354275</t>
  </si>
  <si>
    <t>-143704648</t>
  </si>
  <si>
    <t>181101102</t>
  </si>
  <si>
    <t>Úprava pláne v zárezoch v hornine 1-4 so zhutnením</t>
  </si>
  <si>
    <t>-653589389</t>
  </si>
  <si>
    <t>-1595692988</t>
  </si>
  <si>
    <t>763846817</t>
  </si>
  <si>
    <t>273313711.S</t>
  </si>
  <si>
    <t>Betón základových dosiek, prostý tr. C 25/30</t>
  </si>
  <si>
    <t>-1257178229</t>
  </si>
  <si>
    <t>1084308771</t>
  </si>
  <si>
    <t>837059339</t>
  </si>
  <si>
    <t>273362422</t>
  </si>
  <si>
    <t>340374143</t>
  </si>
  <si>
    <t>999</t>
  </si>
  <si>
    <t>-1866679248</t>
  </si>
  <si>
    <t>SO 6.3 - Napojenie objektov NN</t>
  </si>
  <si>
    <t xml:space="preserve">21-M - Elektromontáže   </t>
  </si>
  <si>
    <t>132101102.S</t>
  </si>
  <si>
    <t>Výkop ryhy do šírky 600 mm v horn.1a2 nad 100 m3</t>
  </si>
  <si>
    <t>-687047164</t>
  </si>
  <si>
    <t>1266575148</t>
  </si>
  <si>
    <t>-883096897</t>
  </si>
  <si>
    <t>-409628781</t>
  </si>
  <si>
    <t>-1719858761</t>
  </si>
  <si>
    <t>-335565540</t>
  </si>
  <si>
    <t>-1918748516</t>
  </si>
  <si>
    <t>-871263674</t>
  </si>
  <si>
    <t>201963307</t>
  </si>
  <si>
    <t>-963552446</t>
  </si>
  <si>
    <t>-839258355</t>
  </si>
  <si>
    <t>-1102785698</t>
  </si>
  <si>
    <t>210011444.S</t>
  </si>
  <si>
    <t>Chránička delená elektroinštalačná, uložená voľne</t>
  </si>
  <si>
    <t>-199201108</t>
  </si>
  <si>
    <t>286130071700.S</t>
  </si>
  <si>
    <t>Chránička delená DN 110, HDPE</t>
  </si>
  <si>
    <t>1547107347</t>
  </si>
  <si>
    <t>210193006.S</t>
  </si>
  <si>
    <t>Rozpájacia a istiaca plastová skriňa pilierová - typ SR 6</t>
  </si>
  <si>
    <t>1009172436</t>
  </si>
  <si>
    <t>357110005300.S</t>
  </si>
  <si>
    <t>Skriňa  plastová, pilierová s podstavcom VO</t>
  </si>
  <si>
    <t>-2041283581</t>
  </si>
  <si>
    <t>210193007.S</t>
  </si>
  <si>
    <t>Rozpájacia a istiaca plastová skriňa pilierová - typ SR 7</t>
  </si>
  <si>
    <t>297654066</t>
  </si>
  <si>
    <t>357110007300.S</t>
  </si>
  <si>
    <t>Skriňa rozpájacia a istiaca, plastová, pilierová SR 7 DIN1 VV 4x400A/4x160A P2</t>
  </si>
  <si>
    <t>-1399600687</t>
  </si>
  <si>
    <t>210220020.S</t>
  </si>
  <si>
    <t>Uzemňovacie vedenie v zemi FeZn do 120 mm2 vrátane izolácie spojov</t>
  </si>
  <si>
    <t>-941251253</t>
  </si>
  <si>
    <t>354410058800.S</t>
  </si>
  <si>
    <t>Pásovina uzemňovacia FeZn 30 x 4 mm</t>
  </si>
  <si>
    <t>-114735988</t>
  </si>
  <si>
    <t>210220253.S</t>
  </si>
  <si>
    <t>Svorka FeZn uzemňovacia SR03</t>
  </si>
  <si>
    <t>1991378692</t>
  </si>
  <si>
    <t>354410000900.S</t>
  </si>
  <si>
    <t>Svorka FeZn uzemňovacia označenie SR 03 A</t>
  </si>
  <si>
    <t>1456204408</t>
  </si>
  <si>
    <t>210800118</t>
  </si>
  <si>
    <t>Kábel uložený pod omietku CYKY   5x6</t>
  </si>
  <si>
    <t>-1685625003</t>
  </si>
  <si>
    <t>3410109500</t>
  </si>
  <si>
    <t>Kábel silový medený CYKY-J 5x6</t>
  </si>
  <si>
    <t>-151259814</t>
  </si>
  <si>
    <t>210901070</t>
  </si>
  <si>
    <t>Silový kábel hliníkový 750-1000 V (v mm2) voľne uložený "Solidal" AYKY 1 kV 4x25</t>
  </si>
  <si>
    <t>1350425770</t>
  </si>
  <si>
    <t>3410205800</t>
  </si>
  <si>
    <t>Kábel silový hliníkový AYKY-J 4x25</t>
  </si>
  <si>
    <t>1259171469</t>
  </si>
  <si>
    <t>210901072</t>
  </si>
  <si>
    <t>Silový kábel hliníkový 750-1000 V (v mm2) voľne uložený "Solidal" AYKY 1 kV 4x50</t>
  </si>
  <si>
    <t>-1323901928</t>
  </si>
  <si>
    <t>3410206200</t>
  </si>
  <si>
    <t>Kábel silový hliníkový AYKY-J 4x50</t>
  </si>
  <si>
    <t>-769556395</t>
  </si>
  <si>
    <t>210901078</t>
  </si>
  <si>
    <t>Silový kábel hliníkový 750-1000 V (v mm2) voľne uložený "Solidal" AYKY 1 kV 3x240 +120</t>
  </si>
  <si>
    <t>1966463970</t>
  </si>
  <si>
    <t>3410204600</t>
  </si>
  <si>
    <t>Kábel silový hliníkový AYKY-J 3x240+120</t>
  </si>
  <si>
    <t>658294689</t>
  </si>
  <si>
    <t>210950204</t>
  </si>
  <si>
    <t>Príplatok na zaťahovanie káblov, váha kábla do 6 kg</t>
  </si>
  <si>
    <t>-1853804765</t>
  </si>
  <si>
    <t>38899521265</t>
  </si>
  <si>
    <t>Chránička káblov z rúr HDPE - DN 80 do DN 110</t>
  </si>
  <si>
    <t>1439075235</t>
  </si>
  <si>
    <t>286120019200</t>
  </si>
  <si>
    <t>Káblová chránička hladká z PVC trieda 4 D 75/3,6 mm, dĺ. 6 m</t>
  </si>
  <si>
    <t>756930945</t>
  </si>
  <si>
    <t>000300021</t>
  </si>
  <si>
    <t>Geodetické práce - vykonávané v priebehu výstavby výškové merania</t>
  </si>
  <si>
    <t>-2127785842</t>
  </si>
  <si>
    <t xml:space="preserve">SO 6.4 - Areálové osvetlenie </t>
  </si>
  <si>
    <t xml:space="preserve">HZS - Hodinové zúčtovacie sadzby   </t>
  </si>
  <si>
    <t>1608502966</t>
  </si>
  <si>
    <t>-2085419085</t>
  </si>
  <si>
    <t>738200190</t>
  </si>
  <si>
    <t>887888793</t>
  </si>
  <si>
    <t>-1506061526</t>
  </si>
  <si>
    <t>-1962102265</t>
  </si>
  <si>
    <t>-1396056731</t>
  </si>
  <si>
    <t>-1152445193</t>
  </si>
  <si>
    <t>1422948055</t>
  </si>
  <si>
    <t>-727504160</t>
  </si>
  <si>
    <t>275313711.S</t>
  </si>
  <si>
    <t>Betón základových pätiek, prostý tr. C 25/30</t>
  </si>
  <si>
    <t>-2100395739</t>
  </si>
  <si>
    <t>286140039800.S</t>
  </si>
  <si>
    <t>HT rúra hrdlová DN 150 dĺ. 1 m, PP systém pre rozvod vnútorného odpadu</t>
  </si>
  <si>
    <t>-1552161313</t>
  </si>
  <si>
    <t>-486485426</t>
  </si>
  <si>
    <t>2119990177</t>
  </si>
  <si>
    <t>210202011</t>
  </si>
  <si>
    <t>Svietidlo výbojkové - typ 444 23 15 - 150 W, SHC na výložník</t>
  </si>
  <si>
    <t>1373822115</t>
  </si>
  <si>
    <t>3480148800</t>
  </si>
  <si>
    <t>Svietidlo LED 40W IP65</t>
  </si>
  <si>
    <t>-97822775</t>
  </si>
  <si>
    <t>210202012</t>
  </si>
  <si>
    <t>Svietidlo výbojkové - typ 444 23 16 - 250 W, SHC na výložník</t>
  </si>
  <si>
    <t>-1484186731</t>
  </si>
  <si>
    <t>3480148900</t>
  </si>
  <si>
    <t>Svietidlo svietidlo LED 400W IP68</t>
  </si>
  <si>
    <t>-1381466333</t>
  </si>
  <si>
    <t>210202013</t>
  </si>
  <si>
    <t>Svietidlo výbojkové - typ 444 23 17 - 400 W, SHC na výložník</t>
  </si>
  <si>
    <t>-555034310</t>
  </si>
  <si>
    <t>3480149000</t>
  </si>
  <si>
    <t>Svietidlo 700W LED IP68 LONEID</t>
  </si>
  <si>
    <t>-1546206317</t>
  </si>
  <si>
    <t>210204011</t>
  </si>
  <si>
    <t>Osvetľovací stožiar - oceľový do dľžky 12 m</t>
  </si>
  <si>
    <t>-1199307203</t>
  </si>
  <si>
    <t>210204012</t>
  </si>
  <si>
    <t>Osvetľovací stožiar - oceľový dľžky od 13 m do 18 m</t>
  </si>
  <si>
    <t>-1623063015</t>
  </si>
  <si>
    <t>3160106200</t>
  </si>
  <si>
    <t>Stožiar OSUD 12</t>
  </si>
  <si>
    <t>-1981710706</t>
  </si>
  <si>
    <t>3160105100</t>
  </si>
  <si>
    <t>Stožiar oceľový 60/50/3</t>
  </si>
  <si>
    <t>-1887193219</t>
  </si>
  <si>
    <t>210204106</t>
  </si>
  <si>
    <t>Výložník oceľový dvojramenný - nad hmotn. 70kg</t>
  </si>
  <si>
    <t>618174287</t>
  </si>
  <si>
    <t>3160305100</t>
  </si>
  <si>
    <t>Výložník V2C 60  pozinkovaný</t>
  </si>
  <si>
    <t>1142414142</t>
  </si>
  <si>
    <t>210204202</t>
  </si>
  <si>
    <t>Elektrovýstroj stožiara 2 okruhy</t>
  </si>
  <si>
    <t>-427224227</t>
  </si>
  <si>
    <t>3450614600</t>
  </si>
  <si>
    <t>El. výzbroj stožiar - 2okruhy</t>
  </si>
  <si>
    <t>357798838</t>
  </si>
  <si>
    <t>210220001.S</t>
  </si>
  <si>
    <t>Uzemňovacie vedenie na povrchu FeZn drôt zvodový O 8-10</t>
  </si>
  <si>
    <t>-182524833</t>
  </si>
  <si>
    <t>354410054800.S</t>
  </si>
  <si>
    <t>Drôt bleskozvodový FeZn, d 10 mm</t>
  </si>
  <si>
    <t>1461154444</t>
  </si>
  <si>
    <t>1487660974</t>
  </si>
  <si>
    <t>-1707757801</t>
  </si>
  <si>
    <t>210220252.S</t>
  </si>
  <si>
    <t>Svorka FeZn odbočovacia spojovacia SR 01, SR 02 (pásovina do 120 mm2)</t>
  </si>
  <si>
    <t>742541717</t>
  </si>
  <si>
    <t>354410000400.S</t>
  </si>
  <si>
    <t>Svorka FeZn odbočovacia spojovacia označenie SR 01</t>
  </si>
  <si>
    <t>548507433</t>
  </si>
  <si>
    <t>1427330641</t>
  </si>
  <si>
    <t>1688938435</t>
  </si>
  <si>
    <t>-1213633036</t>
  </si>
  <si>
    <t>22906475</t>
  </si>
  <si>
    <t>3410109500.RP4</t>
  </si>
  <si>
    <t>D+M - RP4 - Rozvádzač</t>
  </si>
  <si>
    <t>400798476</t>
  </si>
  <si>
    <t>HZS</t>
  </si>
  <si>
    <t xml:space="preserve">Hodinové zúčtovacie sadzby   </t>
  </si>
  <si>
    <t>HZS000403</t>
  </si>
  <si>
    <t>Projektová dokumentácia</t>
  </si>
  <si>
    <t>-2126089224</t>
  </si>
  <si>
    <t>HZS000407</t>
  </si>
  <si>
    <t>OPaS - elektro</t>
  </si>
  <si>
    <t>-1745795437</t>
  </si>
  <si>
    <t>1155178097</t>
  </si>
  <si>
    <t>PD - Nestavebné náklady</t>
  </si>
  <si>
    <t>000400013.S</t>
  </si>
  <si>
    <t>Projektové práce - Dokumentacia na stavebne povolenie a realizaciu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</si>
</sst>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%"/>
    <numFmt numFmtId="166" formatCode="dd\.mm\.yyyy"/>
    <numFmt numFmtId="167" formatCode="#,##0.00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6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19" fillId="0" borderId="14" xfId="0" applyNumberFormat="1" applyFont="1" applyBorder="1" applyAlignment="1">
      <alignment vertical="center"/>
    </xf>
    <xf numFmtId="164" fontId="19" fillId="0" borderId="0" xfId="0" applyNumberFormat="1" applyFont="1" applyAlignment="1">
      <alignment vertical="center"/>
    </xf>
    <xf numFmtId="167" fontId="19" fillId="0" borderId="0" xfId="0" applyNumberFormat="1" applyFont="1" applyAlignment="1">
      <alignment vertical="center"/>
    </xf>
    <xf numFmtId="16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8" fillId="0" borderId="14" xfId="0" applyNumberFormat="1" applyFont="1" applyBorder="1" applyAlignment="1">
      <alignment vertical="center"/>
    </xf>
    <xf numFmtId="164" fontId="28" fillId="0" borderId="0" xfId="0" applyNumberFormat="1" applyFont="1" applyAlignment="1">
      <alignment vertical="center"/>
    </xf>
    <xf numFmtId="167" fontId="28" fillId="0" borderId="0" xfId="0" applyNumberFormat="1" applyFont="1" applyAlignment="1">
      <alignment vertical="center"/>
    </xf>
    <xf numFmtId="16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28" fillId="0" borderId="19" xfId="0" applyNumberFormat="1" applyFont="1" applyBorder="1" applyAlignment="1">
      <alignment vertical="center"/>
    </xf>
    <xf numFmtId="164" fontId="28" fillId="0" borderId="20" xfId="0" applyNumberFormat="1" applyFont="1" applyBorder="1" applyAlignment="1">
      <alignment vertical="center"/>
    </xf>
    <xf numFmtId="167" fontId="28" fillId="0" borderId="20" xfId="0" applyNumberFormat="1" applyFont="1" applyBorder="1" applyAlignment="1">
      <alignment vertical="center"/>
    </xf>
    <xf numFmtId="16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16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16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/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164" fontId="23" fillId="0" borderId="0" xfId="0" applyNumberFormat="1" applyFont="1"/>
    <xf numFmtId="167" fontId="31" fillId="0" borderId="12" xfId="0" applyNumberFormat="1" applyFont="1" applyBorder="1"/>
    <xf numFmtId="167" fontId="31" fillId="0" borderId="13" xfId="0" applyNumberFormat="1" applyFont="1" applyBorder="1"/>
    <xf numFmtId="16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7" fontId="8" fillId="0" borderId="0" xfId="0" applyNumberFormat="1" applyFont="1"/>
    <xf numFmtId="167" fontId="8" fillId="0" borderId="15" xfId="0" applyNumberFormat="1" applyFont="1" applyBorder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4" fontId="21" fillId="0" borderId="22" xfId="0" applyNumberFormat="1" applyFont="1" applyBorder="1" applyAlignment="1" applyProtection="1">
      <alignment vertical="center"/>
      <protection locked="0"/>
    </xf>
    <xf numFmtId="164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7" fontId="22" fillId="0" borderId="0" xfId="0" applyNumberFormat="1" applyFont="1" applyAlignment="1">
      <alignment vertical="center"/>
    </xf>
    <xf numFmtId="167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4" fontId="33" fillId="0" borderId="22" xfId="0" applyNumberFormat="1" applyFont="1" applyBorder="1" applyAlignment="1" applyProtection="1">
      <alignment vertical="center"/>
      <protection locked="0"/>
    </xf>
    <xf numFmtId="164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64" fontId="0" fillId="3" borderId="22" xfId="0" applyNumberFormat="1" applyFill="1" applyBorder="1" applyAlignment="1" applyProtection="1">
      <alignment vertical="center"/>
      <protection locked="0"/>
    </xf>
    <xf numFmtId="164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16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1" fillId="5" borderId="7" xfId="0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8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201" t="s">
        <v>5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182" t="s">
        <v>12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R5" s="16"/>
      <c r="BE5" s="179" t="s">
        <v>13</v>
      </c>
      <c r="BS5" s="13" t="s">
        <v>6</v>
      </c>
    </row>
    <row r="6" spans="1:74" ht="36.950000000000003" customHeight="1">
      <c r="B6" s="16"/>
      <c r="D6" s="22" t="s">
        <v>14</v>
      </c>
      <c r="K6" s="184" t="s">
        <v>15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R6" s="16"/>
      <c r="BE6" s="180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80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21</v>
      </c>
      <c r="AR8" s="16"/>
      <c r="BE8" s="180"/>
      <c r="BS8" s="13" t="s">
        <v>6</v>
      </c>
    </row>
    <row r="9" spans="1:74" ht="14.45" customHeight="1">
      <c r="B9" s="16"/>
      <c r="AR9" s="16"/>
      <c r="BE9" s="180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180"/>
      <c r="BS10" s="13" t="s">
        <v>6</v>
      </c>
    </row>
    <row r="11" spans="1:74" ht="18.399999999999999" customHeight="1">
      <c r="B11" s="16"/>
      <c r="E11" s="21" t="s">
        <v>19</v>
      </c>
      <c r="AK11" s="23" t="s">
        <v>24</v>
      </c>
      <c r="AN11" s="21" t="s">
        <v>1</v>
      </c>
      <c r="AR11" s="16"/>
      <c r="BE11" s="180"/>
      <c r="BS11" s="13" t="s">
        <v>6</v>
      </c>
    </row>
    <row r="12" spans="1:74" ht="6.95" customHeight="1">
      <c r="B12" s="16"/>
      <c r="AR12" s="16"/>
      <c r="BE12" s="180"/>
      <c r="BS12" s="13" t="s">
        <v>6</v>
      </c>
    </row>
    <row r="13" spans="1:74" ht="12" customHeight="1">
      <c r="B13" s="16"/>
      <c r="D13" s="23" t="s">
        <v>25</v>
      </c>
      <c r="AK13" s="23" t="s">
        <v>23</v>
      </c>
      <c r="AN13" s="25" t="s">
        <v>26</v>
      </c>
      <c r="AR13" s="16"/>
      <c r="BE13" s="180"/>
      <c r="BS13" s="13" t="s">
        <v>6</v>
      </c>
    </row>
    <row r="14" spans="1:74" ht="12.75">
      <c r="B14" s="16"/>
      <c r="E14" s="185" t="s">
        <v>26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23" t="s">
        <v>24</v>
      </c>
      <c r="AN14" s="25" t="s">
        <v>26</v>
      </c>
      <c r="AR14" s="16"/>
      <c r="BE14" s="180"/>
      <c r="BS14" s="13" t="s">
        <v>6</v>
      </c>
    </row>
    <row r="15" spans="1:74" ht="6.95" customHeight="1">
      <c r="B15" s="16"/>
      <c r="AR15" s="16"/>
      <c r="BE15" s="180"/>
      <c r="BS15" s="13" t="s">
        <v>3</v>
      </c>
    </row>
    <row r="16" spans="1:74" ht="12" customHeight="1">
      <c r="B16" s="16"/>
      <c r="D16" s="23" t="s">
        <v>27</v>
      </c>
      <c r="AK16" s="23" t="s">
        <v>23</v>
      </c>
      <c r="AN16" s="21" t="s">
        <v>1</v>
      </c>
      <c r="AR16" s="16"/>
      <c r="BE16" s="180"/>
      <c r="BS16" s="13" t="s">
        <v>3</v>
      </c>
    </row>
    <row r="17" spans="2:71" ht="18.399999999999999" customHeight="1">
      <c r="B17" s="16"/>
      <c r="E17" s="21" t="s">
        <v>19</v>
      </c>
      <c r="AK17" s="23" t="s">
        <v>24</v>
      </c>
      <c r="AN17" s="21" t="s">
        <v>1</v>
      </c>
      <c r="AR17" s="16"/>
      <c r="BE17" s="180"/>
      <c r="BS17" s="13" t="s">
        <v>28</v>
      </c>
    </row>
    <row r="18" spans="2:71" ht="6.95" customHeight="1">
      <c r="B18" s="16"/>
      <c r="AR18" s="16"/>
      <c r="BE18" s="180"/>
      <c r="BS18" s="13" t="s">
        <v>6</v>
      </c>
    </row>
    <row r="19" spans="2:71" ht="12" customHeight="1">
      <c r="B19" s="16"/>
      <c r="D19" s="23" t="s">
        <v>29</v>
      </c>
      <c r="AK19" s="23" t="s">
        <v>23</v>
      </c>
      <c r="AN19" s="21" t="s">
        <v>1</v>
      </c>
      <c r="AR19" s="16"/>
      <c r="BE19" s="180"/>
      <c r="BS19" s="13" t="s">
        <v>6</v>
      </c>
    </row>
    <row r="20" spans="2:71" ht="18.399999999999999" customHeight="1">
      <c r="B20" s="16"/>
      <c r="E20" s="21" t="s">
        <v>19</v>
      </c>
      <c r="AK20" s="23" t="s">
        <v>24</v>
      </c>
      <c r="AN20" s="21" t="s">
        <v>1</v>
      </c>
      <c r="AR20" s="16"/>
      <c r="BE20" s="180"/>
      <c r="BS20" s="13" t="s">
        <v>28</v>
      </c>
    </row>
    <row r="21" spans="2:71" ht="6.95" customHeight="1">
      <c r="B21" s="16"/>
      <c r="AR21" s="16"/>
      <c r="BE21" s="180"/>
    </row>
    <row r="22" spans="2:71" ht="12" customHeight="1">
      <c r="B22" s="16"/>
      <c r="D22" s="23" t="s">
        <v>30</v>
      </c>
      <c r="AR22" s="16"/>
      <c r="BE22" s="180"/>
    </row>
    <row r="23" spans="2:71" ht="16.5" customHeight="1">
      <c r="B23" s="16"/>
      <c r="E23" s="187" t="s">
        <v>1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R23" s="16"/>
      <c r="BE23" s="180"/>
    </row>
    <row r="24" spans="2:71" ht="6.95" customHeight="1">
      <c r="B24" s="16"/>
      <c r="AR24" s="16"/>
      <c r="BE24" s="180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0"/>
    </row>
    <row r="26" spans="2:71" s="1" customFormat="1" ht="25.9" customHeight="1">
      <c r="B26" s="28"/>
      <c r="D26" s="29" t="s">
        <v>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8">
        <f>ROUND(AG94,3)</f>
        <v>0</v>
      </c>
      <c r="AL26" s="189"/>
      <c r="AM26" s="189"/>
      <c r="AN26" s="189"/>
      <c r="AO26" s="189"/>
      <c r="AR26" s="28"/>
      <c r="BE26" s="180"/>
    </row>
    <row r="27" spans="2:71" s="1" customFormat="1" ht="6.95" customHeight="1">
      <c r="B27" s="28"/>
      <c r="AR27" s="28"/>
      <c r="BE27" s="180"/>
    </row>
    <row r="28" spans="2:71" s="1" customFormat="1" ht="12.75">
      <c r="B28" s="28"/>
      <c r="L28" s="190" t="s">
        <v>32</v>
      </c>
      <c r="M28" s="190"/>
      <c r="N28" s="190"/>
      <c r="O28" s="190"/>
      <c r="P28" s="190"/>
      <c r="W28" s="190" t="s">
        <v>33</v>
      </c>
      <c r="X28" s="190"/>
      <c r="Y28" s="190"/>
      <c r="Z28" s="190"/>
      <c r="AA28" s="190"/>
      <c r="AB28" s="190"/>
      <c r="AC28" s="190"/>
      <c r="AD28" s="190"/>
      <c r="AE28" s="190"/>
      <c r="AK28" s="190" t="s">
        <v>34</v>
      </c>
      <c r="AL28" s="190"/>
      <c r="AM28" s="190"/>
      <c r="AN28" s="190"/>
      <c r="AO28" s="190"/>
      <c r="AR28" s="28"/>
      <c r="BE28" s="180"/>
    </row>
    <row r="29" spans="2:71" s="2" customFormat="1" ht="14.45" customHeight="1">
      <c r="B29" s="32"/>
      <c r="D29" s="23" t="s">
        <v>35</v>
      </c>
      <c r="F29" s="33" t="s">
        <v>36</v>
      </c>
      <c r="L29" s="193">
        <v>0.2</v>
      </c>
      <c r="M29" s="192"/>
      <c r="N29" s="192"/>
      <c r="O29" s="192"/>
      <c r="P29" s="192"/>
      <c r="Q29" s="34"/>
      <c r="R29" s="34"/>
      <c r="S29" s="34"/>
      <c r="T29" s="34"/>
      <c r="U29" s="34"/>
      <c r="V29" s="34"/>
      <c r="W29" s="191">
        <f>ROUND(AZ94, 3)</f>
        <v>0</v>
      </c>
      <c r="X29" s="192"/>
      <c r="Y29" s="192"/>
      <c r="Z29" s="192"/>
      <c r="AA29" s="192"/>
      <c r="AB29" s="192"/>
      <c r="AC29" s="192"/>
      <c r="AD29" s="192"/>
      <c r="AE29" s="192"/>
      <c r="AF29" s="34"/>
      <c r="AG29" s="34"/>
      <c r="AH29" s="34"/>
      <c r="AI29" s="34"/>
      <c r="AJ29" s="34"/>
      <c r="AK29" s="191">
        <f>ROUND(AV94, 3)</f>
        <v>0</v>
      </c>
      <c r="AL29" s="192"/>
      <c r="AM29" s="192"/>
      <c r="AN29" s="192"/>
      <c r="AO29" s="192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1"/>
    </row>
    <row r="30" spans="2:71" s="2" customFormat="1" ht="14.45" customHeight="1">
      <c r="B30" s="32"/>
      <c r="F30" s="33" t="s">
        <v>37</v>
      </c>
      <c r="L30" s="193">
        <v>0.2</v>
      </c>
      <c r="M30" s="192"/>
      <c r="N30" s="192"/>
      <c r="O30" s="192"/>
      <c r="P30" s="192"/>
      <c r="Q30" s="34"/>
      <c r="R30" s="34"/>
      <c r="S30" s="34"/>
      <c r="T30" s="34"/>
      <c r="U30" s="34"/>
      <c r="V30" s="34"/>
      <c r="W30" s="191">
        <f>ROUND(BA94, 3)</f>
        <v>0</v>
      </c>
      <c r="X30" s="192"/>
      <c r="Y30" s="192"/>
      <c r="Z30" s="192"/>
      <c r="AA30" s="192"/>
      <c r="AB30" s="192"/>
      <c r="AC30" s="192"/>
      <c r="AD30" s="192"/>
      <c r="AE30" s="192"/>
      <c r="AF30" s="34"/>
      <c r="AG30" s="34"/>
      <c r="AH30" s="34"/>
      <c r="AI30" s="34"/>
      <c r="AJ30" s="34"/>
      <c r="AK30" s="191">
        <f>ROUND(AW94, 3)</f>
        <v>0</v>
      </c>
      <c r="AL30" s="192"/>
      <c r="AM30" s="192"/>
      <c r="AN30" s="192"/>
      <c r="AO30" s="192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1"/>
    </row>
    <row r="31" spans="2:71" s="2" customFormat="1" ht="14.45" hidden="1" customHeight="1">
      <c r="B31" s="32"/>
      <c r="F31" s="23" t="s">
        <v>38</v>
      </c>
      <c r="L31" s="194">
        <v>0.2</v>
      </c>
      <c r="M31" s="195"/>
      <c r="N31" s="195"/>
      <c r="O31" s="195"/>
      <c r="P31" s="195"/>
      <c r="W31" s="196">
        <f>ROUND(BB94, 3)</f>
        <v>0</v>
      </c>
      <c r="X31" s="195"/>
      <c r="Y31" s="195"/>
      <c r="Z31" s="195"/>
      <c r="AA31" s="195"/>
      <c r="AB31" s="195"/>
      <c r="AC31" s="195"/>
      <c r="AD31" s="195"/>
      <c r="AE31" s="195"/>
      <c r="AK31" s="196">
        <v>0</v>
      </c>
      <c r="AL31" s="195"/>
      <c r="AM31" s="195"/>
      <c r="AN31" s="195"/>
      <c r="AO31" s="195"/>
      <c r="AR31" s="32"/>
      <c r="BE31" s="181"/>
    </row>
    <row r="32" spans="2:71" s="2" customFormat="1" ht="14.45" hidden="1" customHeight="1">
      <c r="B32" s="32"/>
      <c r="F32" s="23" t="s">
        <v>39</v>
      </c>
      <c r="L32" s="194">
        <v>0.2</v>
      </c>
      <c r="M32" s="195"/>
      <c r="N32" s="195"/>
      <c r="O32" s="195"/>
      <c r="P32" s="195"/>
      <c r="W32" s="196">
        <f>ROUND(BC94, 3)</f>
        <v>0</v>
      </c>
      <c r="X32" s="195"/>
      <c r="Y32" s="195"/>
      <c r="Z32" s="195"/>
      <c r="AA32" s="195"/>
      <c r="AB32" s="195"/>
      <c r="AC32" s="195"/>
      <c r="AD32" s="195"/>
      <c r="AE32" s="195"/>
      <c r="AK32" s="196">
        <v>0</v>
      </c>
      <c r="AL32" s="195"/>
      <c r="AM32" s="195"/>
      <c r="AN32" s="195"/>
      <c r="AO32" s="195"/>
      <c r="AR32" s="32"/>
      <c r="BE32" s="181"/>
    </row>
    <row r="33" spans="2:57" s="2" customFormat="1" ht="14.45" hidden="1" customHeight="1">
      <c r="B33" s="32"/>
      <c r="F33" s="33" t="s">
        <v>40</v>
      </c>
      <c r="L33" s="193">
        <v>0</v>
      </c>
      <c r="M33" s="192"/>
      <c r="N33" s="192"/>
      <c r="O33" s="192"/>
      <c r="P33" s="192"/>
      <c r="Q33" s="34"/>
      <c r="R33" s="34"/>
      <c r="S33" s="34"/>
      <c r="T33" s="34"/>
      <c r="U33" s="34"/>
      <c r="V33" s="34"/>
      <c r="W33" s="191">
        <f>ROUND(BD94, 3)</f>
        <v>0</v>
      </c>
      <c r="X33" s="192"/>
      <c r="Y33" s="192"/>
      <c r="Z33" s="192"/>
      <c r="AA33" s="192"/>
      <c r="AB33" s="192"/>
      <c r="AC33" s="192"/>
      <c r="AD33" s="192"/>
      <c r="AE33" s="192"/>
      <c r="AF33" s="34"/>
      <c r="AG33" s="34"/>
      <c r="AH33" s="34"/>
      <c r="AI33" s="34"/>
      <c r="AJ33" s="34"/>
      <c r="AK33" s="191">
        <v>0</v>
      </c>
      <c r="AL33" s="192"/>
      <c r="AM33" s="192"/>
      <c r="AN33" s="192"/>
      <c r="AO33" s="192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1"/>
    </row>
    <row r="34" spans="2:57" s="1" customFormat="1" ht="6.95" customHeight="1">
      <c r="B34" s="28"/>
      <c r="AR34" s="28"/>
      <c r="BE34" s="180"/>
    </row>
    <row r="35" spans="2:57" s="1" customFormat="1" ht="25.9" customHeight="1">
      <c r="B35" s="28"/>
      <c r="C35" s="36"/>
      <c r="D35" s="37" t="s">
        <v>41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42</v>
      </c>
      <c r="U35" s="38"/>
      <c r="V35" s="38"/>
      <c r="W35" s="38"/>
      <c r="X35" s="200" t="s">
        <v>43</v>
      </c>
      <c r="Y35" s="198"/>
      <c r="Z35" s="198"/>
      <c r="AA35" s="198"/>
      <c r="AB35" s="198"/>
      <c r="AC35" s="38"/>
      <c r="AD35" s="38"/>
      <c r="AE35" s="38"/>
      <c r="AF35" s="38"/>
      <c r="AG35" s="38"/>
      <c r="AH35" s="38"/>
      <c r="AI35" s="38"/>
      <c r="AJ35" s="38"/>
      <c r="AK35" s="197">
        <f>SUM(AK26:AK33)</f>
        <v>0</v>
      </c>
      <c r="AL35" s="198"/>
      <c r="AM35" s="198"/>
      <c r="AN35" s="198"/>
      <c r="AO35" s="199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42" t="s">
        <v>46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47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46</v>
      </c>
      <c r="AI60" s="30"/>
      <c r="AJ60" s="30"/>
      <c r="AK60" s="30"/>
      <c r="AL60" s="30"/>
      <c r="AM60" s="42" t="s">
        <v>47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40" t="s">
        <v>48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49</v>
      </c>
      <c r="AI64" s="41"/>
      <c r="AJ64" s="41"/>
      <c r="AK64" s="41"/>
      <c r="AL64" s="41"/>
      <c r="AM64" s="41"/>
      <c r="AN64" s="41"/>
      <c r="AO64" s="41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42" t="s">
        <v>46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47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46</v>
      </c>
      <c r="AI75" s="30"/>
      <c r="AJ75" s="30"/>
      <c r="AK75" s="30"/>
      <c r="AL75" s="30"/>
      <c r="AM75" s="42" t="s">
        <v>47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50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AVC</v>
      </c>
      <c r="AR84" s="47"/>
    </row>
    <row r="85" spans="1:91" s="4" customFormat="1" ht="36.950000000000003" customHeight="1">
      <c r="B85" s="48"/>
      <c r="C85" s="49" t="s">
        <v>14</v>
      </c>
      <c r="L85" s="177" t="str">
        <f>K6</f>
        <v>AREÁL VOĽNÉHO ČASU - VOJENSKÝ DVOR - I.ETAPA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 xml:space="preserve"> </v>
      </c>
      <c r="AI87" s="23" t="s">
        <v>20</v>
      </c>
      <c r="AM87" s="205" t="str">
        <f>IF(AN8= "","",AN8)</f>
        <v>20. 3. 2023</v>
      </c>
      <c r="AN87" s="205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22</v>
      </c>
      <c r="L89" s="3" t="str">
        <f>IF(E11= "","",E11)</f>
        <v xml:space="preserve"> </v>
      </c>
      <c r="AI89" s="23" t="s">
        <v>27</v>
      </c>
      <c r="AM89" s="206" t="str">
        <f>IF(E17="","",E17)</f>
        <v xml:space="preserve"> </v>
      </c>
      <c r="AN89" s="207"/>
      <c r="AO89" s="207"/>
      <c r="AP89" s="207"/>
      <c r="AR89" s="28"/>
      <c r="AS89" s="209" t="s">
        <v>51</v>
      </c>
      <c r="AT89" s="210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25</v>
      </c>
      <c r="L90" s="3" t="str">
        <f>IF(E14= "Vyplň údaj","",E14)</f>
        <v/>
      </c>
      <c r="AI90" s="23" t="s">
        <v>29</v>
      </c>
      <c r="AM90" s="206" t="str">
        <f>IF(E20="","",E20)</f>
        <v xml:space="preserve"> </v>
      </c>
      <c r="AN90" s="207"/>
      <c r="AO90" s="207"/>
      <c r="AP90" s="207"/>
      <c r="AR90" s="28"/>
      <c r="AS90" s="211"/>
      <c r="AT90" s="212"/>
      <c r="BD90" s="55"/>
    </row>
    <row r="91" spans="1:91" s="1" customFormat="1" ht="10.9" customHeight="1">
      <c r="B91" s="28"/>
      <c r="AR91" s="28"/>
      <c r="AS91" s="211"/>
      <c r="AT91" s="212"/>
      <c r="BD91" s="55"/>
    </row>
    <row r="92" spans="1:91" s="1" customFormat="1" ht="29.25" customHeight="1">
      <c r="B92" s="28"/>
      <c r="C92" s="173" t="s">
        <v>52</v>
      </c>
      <c r="D92" s="174"/>
      <c r="E92" s="174"/>
      <c r="F92" s="174"/>
      <c r="G92" s="174"/>
      <c r="H92" s="56"/>
      <c r="I92" s="176" t="s">
        <v>53</v>
      </c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204" t="s">
        <v>54</v>
      </c>
      <c r="AH92" s="174"/>
      <c r="AI92" s="174"/>
      <c r="AJ92" s="174"/>
      <c r="AK92" s="174"/>
      <c r="AL92" s="174"/>
      <c r="AM92" s="174"/>
      <c r="AN92" s="176" t="s">
        <v>55</v>
      </c>
      <c r="AO92" s="174"/>
      <c r="AP92" s="208"/>
      <c r="AQ92" s="57" t="s">
        <v>56</v>
      </c>
      <c r="AR92" s="28"/>
      <c r="AS92" s="58" t="s">
        <v>57</v>
      </c>
      <c r="AT92" s="59" t="s">
        <v>58</v>
      </c>
      <c r="AU92" s="59" t="s">
        <v>59</v>
      </c>
      <c r="AV92" s="59" t="s">
        <v>60</v>
      </c>
      <c r="AW92" s="59" t="s">
        <v>61</v>
      </c>
      <c r="AX92" s="59" t="s">
        <v>62</v>
      </c>
      <c r="AY92" s="59" t="s">
        <v>63</v>
      </c>
      <c r="AZ92" s="59" t="s">
        <v>64</v>
      </c>
      <c r="BA92" s="59" t="s">
        <v>65</v>
      </c>
      <c r="BB92" s="59" t="s">
        <v>66</v>
      </c>
      <c r="BC92" s="59" t="s">
        <v>67</v>
      </c>
      <c r="BD92" s="60" t="s">
        <v>68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69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3">
        <f>ROUND(SUM(AG95:AG105),3)</f>
        <v>0</v>
      </c>
      <c r="AH94" s="213"/>
      <c r="AI94" s="213"/>
      <c r="AJ94" s="213"/>
      <c r="AK94" s="213"/>
      <c r="AL94" s="213"/>
      <c r="AM94" s="213"/>
      <c r="AN94" s="214">
        <f t="shared" ref="AN94:AN105" si="0">SUM(AG94,AT94)</f>
        <v>0</v>
      </c>
      <c r="AO94" s="214"/>
      <c r="AP94" s="214"/>
      <c r="AQ94" s="66" t="s">
        <v>1</v>
      </c>
      <c r="AR94" s="62"/>
      <c r="AS94" s="67">
        <f>ROUND(SUM(AS95:AS105),3)</f>
        <v>0</v>
      </c>
      <c r="AT94" s="68">
        <f t="shared" ref="AT94:AT105" si="1">ROUND(SUM(AV94:AW94),3)</f>
        <v>0</v>
      </c>
      <c r="AU94" s="69">
        <f>ROUND(SUM(AU95:AU105),5)</f>
        <v>0</v>
      </c>
      <c r="AV94" s="68">
        <f>ROUND(AZ94*L29,3)</f>
        <v>0</v>
      </c>
      <c r="AW94" s="68">
        <f>ROUND(BA94*L30,3)</f>
        <v>0</v>
      </c>
      <c r="AX94" s="68">
        <f>ROUND(BB94*L29,3)</f>
        <v>0</v>
      </c>
      <c r="AY94" s="68">
        <f>ROUND(BC94*L30,3)</f>
        <v>0</v>
      </c>
      <c r="AZ94" s="68">
        <f>ROUND(SUM(AZ95:AZ105),3)</f>
        <v>0</v>
      </c>
      <c r="BA94" s="68">
        <f>ROUND(SUM(BA95:BA105),3)</f>
        <v>0</v>
      </c>
      <c r="BB94" s="68">
        <f>ROUND(SUM(BB95:BB105),3)</f>
        <v>0</v>
      </c>
      <c r="BC94" s="68">
        <f>ROUND(SUM(BC95:BC105),3)</f>
        <v>0</v>
      </c>
      <c r="BD94" s="70">
        <f>ROUND(SUM(BD95:BD105),3)</f>
        <v>0</v>
      </c>
      <c r="BS94" s="71" t="s">
        <v>70</v>
      </c>
      <c r="BT94" s="71" t="s">
        <v>71</v>
      </c>
      <c r="BU94" s="72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1" s="6" customFormat="1" ht="16.5" customHeight="1">
      <c r="A95" s="73" t="s">
        <v>75</v>
      </c>
      <c r="B95" s="74"/>
      <c r="C95" s="75"/>
      <c r="D95" s="175" t="s">
        <v>76</v>
      </c>
      <c r="E95" s="175"/>
      <c r="F95" s="175"/>
      <c r="G95" s="175"/>
      <c r="H95" s="175"/>
      <c r="I95" s="76"/>
      <c r="J95" s="175" t="s">
        <v>77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202">
        <f>'SO 2.2 - Skladovanie odpadov'!J30</f>
        <v>0</v>
      </c>
      <c r="AH95" s="203"/>
      <c r="AI95" s="203"/>
      <c r="AJ95" s="203"/>
      <c r="AK95" s="203"/>
      <c r="AL95" s="203"/>
      <c r="AM95" s="203"/>
      <c r="AN95" s="202">
        <f t="shared" si="0"/>
        <v>0</v>
      </c>
      <c r="AO95" s="203"/>
      <c r="AP95" s="203"/>
      <c r="AQ95" s="77" t="s">
        <v>78</v>
      </c>
      <c r="AR95" s="74"/>
      <c r="AS95" s="78">
        <v>0</v>
      </c>
      <c r="AT95" s="79">
        <f t="shared" si="1"/>
        <v>0</v>
      </c>
      <c r="AU95" s="80">
        <f>'SO 2.2 - Skladovanie odpadov'!P129</f>
        <v>0</v>
      </c>
      <c r="AV95" s="79">
        <f>'SO 2.2 - Skladovanie odpadov'!J33</f>
        <v>0</v>
      </c>
      <c r="AW95" s="79">
        <f>'SO 2.2 - Skladovanie odpadov'!J34</f>
        <v>0</v>
      </c>
      <c r="AX95" s="79">
        <f>'SO 2.2 - Skladovanie odpadov'!J35</f>
        <v>0</v>
      </c>
      <c r="AY95" s="79">
        <f>'SO 2.2 - Skladovanie odpadov'!J36</f>
        <v>0</v>
      </c>
      <c r="AZ95" s="79">
        <f>'SO 2.2 - Skladovanie odpadov'!F33</f>
        <v>0</v>
      </c>
      <c r="BA95" s="79">
        <f>'SO 2.2 - Skladovanie odpadov'!F34</f>
        <v>0</v>
      </c>
      <c r="BB95" s="79">
        <f>'SO 2.2 - Skladovanie odpadov'!F35</f>
        <v>0</v>
      </c>
      <c r="BC95" s="79">
        <f>'SO 2.2 - Skladovanie odpadov'!F36</f>
        <v>0</v>
      </c>
      <c r="BD95" s="81">
        <f>'SO 2.2 - Skladovanie odpadov'!F37</f>
        <v>0</v>
      </c>
      <c r="BT95" s="82" t="s">
        <v>79</v>
      </c>
      <c r="BV95" s="82" t="s">
        <v>73</v>
      </c>
      <c r="BW95" s="82" t="s">
        <v>80</v>
      </c>
      <c r="BX95" s="82" t="s">
        <v>4</v>
      </c>
      <c r="CL95" s="82" t="s">
        <v>1</v>
      </c>
      <c r="CM95" s="82" t="s">
        <v>71</v>
      </c>
    </row>
    <row r="96" spans="1:91" s="6" customFormat="1" ht="16.5" customHeight="1">
      <c r="A96" s="73" t="s">
        <v>75</v>
      </c>
      <c r="B96" s="74"/>
      <c r="C96" s="75"/>
      <c r="D96" s="175" t="s">
        <v>81</v>
      </c>
      <c r="E96" s="175"/>
      <c r="F96" s="175"/>
      <c r="G96" s="175"/>
      <c r="H96" s="175"/>
      <c r="I96" s="76"/>
      <c r="J96" s="175" t="s">
        <v>82</v>
      </c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202">
        <f>'SO 3.1 - Cvičné odpalisko'!J30</f>
        <v>0</v>
      </c>
      <c r="AH96" s="203"/>
      <c r="AI96" s="203"/>
      <c r="AJ96" s="203"/>
      <c r="AK96" s="203"/>
      <c r="AL96" s="203"/>
      <c r="AM96" s="203"/>
      <c r="AN96" s="202">
        <f t="shared" si="0"/>
        <v>0</v>
      </c>
      <c r="AO96" s="203"/>
      <c r="AP96" s="203"/>
      <c r="AQ96" s="77" t="s">
        <v>78</v>
      </c>
      <c r="AR96" s="74"/>
      <c r="AS96" s="78">
        <v>0</v>
      </c>
      <c r="AT96" s="79">
        <f t="shared" si="1"/>
        <v>0</v>
      </c>
      <c r="AU96" s="80">
        <f>'SO 3.1 - Cvičné odpalisko'!P136</f>
        <v>0</v>
      </c>
      <c r="AV96" s="79">
        <f>'SO 3.1 - Cvičné odpalisko'!J33</f>
        <v>0</v>
      </c>
      <c r="AW96" s="79">
        <f>'SO 3.1 - Cvičné odpalisko'!J34</f>
        <v>0</v>
      </c>
      <c r="AX96" s="79">
        <f>'SO 3.1 - Cvičné odpalisko'!J35</f>
        <v>0</v>
      </c>
      <c r="AY96" s="79">
        <f>'SO 3.1 - Cvičné odpalisko'!J36</f>
        <v>0</v>
      </c>
      <c r="AZ96" s="79">
        <f>'SO 3.1 - Cvičné odpalisko'!F33</f>
        <v>0</v>
      </c>
      <c r="BA96" s="79">
        <f>'SO 3.1 - Cvičné odpalisko'!F34</f>
        <v>0</v>
      </c>
      <c r="BB96" s="79">
        <f>'SO 3.1 - Cvičné odpalisko'!F35</f>
        <v>0</v>
      </c>
      <c r="BC96" s="79">
        <f>'SO 3.1 - Cvičné odpalisko'!F36</f>
        <v>0</v>
      </c>
      <c r="BD96" s="81">
        <f>'SO 3.1 - Cvičné odpalisko'!F37</f>
        <v>0</v>
      </c>
      <c r="BT96" s="82" t="s">
        <v>79</v>
      </c>
      <c r="BV96" s="82" t="s">
        <v>73</v>
      </c>
      <c r="BW96" s="82" t="s">
        <v>83</v>
      </c>
      <c r="BX96" s="82" t="s">
        <v>4</v>
      </c>
      <c r="CL96" s="82" t="s">
        <v>1</v>
      </c>
      <c r="CM96" s="82" t="s">
        <v>71</v>
      </c>
    </row>
    <row r="97" spans="1:91" s="6" customFormat="1" ht="16.5" customHeight="1">
      <c r="A97" s="73" t="s">
        <v>75</v>
      </c>
      <c r="B97" s="74"/>
      <c r="C97" s="75"/>
      <c r="D97" s="175" t="s">
        <v>84</v>
      </c>
      <c r="E97" s="175"/>
      <c r="F97" s="175"/>
      <c r="G97" s="175"/>
      <c r="H97" s="175"/>
      <c r="I97" s="76"/>
      <c r="J97" s="175" t="s">
        <v>85</v>
      </c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202">
        <f>'SO 3.2 - Tenisové ihriská'!J30</f>
        <v>0</v>
      </c>
      <c r="AH97" s="203"/>
      <c r="AI97" s="203"/>
      <c r="AJ97" s="203"/>
      <c r="AK97" s="203"/>
      <c r="AL97" s="203"/>
      <c r="AM97" s="203"/>
      <c r="AN97" s="202">
        <f t="shared" si="0"/>
        <v>0</v>
      </c>
      <c r="AO97" s="203"/>
      <c r="AP97" s="203"/>
      <c r="AQ97" s="77" t="s">
        <v>78</v>
      </c>
      <c r="AR97" s="74"/>
      <c r="AS97" s="78">
        <v>0</v>
      </c>
      <c r="AT97" s="79">
        <f t="shared" si="1"/>
        <v>0</v>
      </c>
      <c r="AU97" s="80">
        <f>'SO 3.2 - Tenisové ihriská'!P130</f>
        <v>0</v>
      </c>
      <c r="AV97" s="79">
        <f>'SO 3.2 - Tenisové ihriská'!J33</f>
        <v>0</v>
      </c>
      <c r="AW97" s="79">
        <f>'SO 3.2 - Tenisové ihriská'!J34</f>
        <v>0</v>
      </c>
      <c r="AX97" s="79">
        <f>'SO 3.2 - Tenisové ihriská'!J35</f>
        <v>0</v>
      </c>
      <c r="AY97" s="79">
        <f>'SO 3.2 - Tenisové ihriská'!J36</f>
        <v>0</v>
      </c>
      <c r="AZ97" s="79">
        <f>'SO 3.2 - Tenisové ihriská'!F33</f>
        <v>0</v>
      </c>
      <c r="BA97" s="79">
        <f>'SO 3.2 - Tenisové ihriská'!F34</f>
        <v>0</v>
      </c>
      <c r="BB97" s="79">
        <f>'SO 3.2 - Tenisové ihriská'!F35</f>
        <v>0</v>
      </c>
      <c r="BC97" s="79">
        <f>'SO 3.2 - Tenisové ihriská'!F36</f>
        <v>0</v>
      </c>
      <c r="BD97" s="81">
        <f>'SO 3.2 - Tenisové ihriská'!F37</f>
        <v>0</v>
      </c>
      <c r="BT97" s="82" t="s">
        <v>79</v>
      </c>
      <c r="BV97" s="82" t="s">
        <v>73</v>
      </c>
      <c r="BW97" s="82" t="s">
        <v>86</v>
      </c>
      <c r="BX97" s="82" t="s">
        <v>4</v>
      </c>
      <c r="CL97" s="82" t="s">
        <v>1</v>
      </c>
      <c r="CM97" s="82" t="s">
        <v>71</v>
      </c>
    </row>
    <row r="98" spans="1:91" s="6" customFormat="1" ht="16.5" customHeight="1">
      <c r="A98" s="73" t="s">
        <v>75</v>
      </c>
      <c r="B98" s="74"/>
      <c r="C98" s="75"/>
      <c r="D98" s="175" t="s">
        <v>87</v>
      </c>
      <c r="E98" s="175"/>
      <c r="F98" s="175"/>
      <c r="G98" s="175"/>
      <c r="H98" s="175"/>
      <c r="I98" s="76"/>
      <c r="J98" s="175" t="s">
        <v>88</v>
      </c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202">
        <f>'SO 3.3 - Beach volejbal'!J30</f>
        <v>0</v>
      </c>
      <c r="AH98" s="203"/>
      <c r="AI98" s="203"/>
      <c r="AJ98" s="203"/>
      <c r="AK98" s="203"/>
      <c r="AL98" s="203"/>
      <c r="AM98" s="203"/>
      <c r="AN98" s="202">
        <f t="shared" si="0"/>
        <v>0</v>
      </c>
      <c r="AO98" s="203"/>
      <c r="AP98" s="203"/>
      <c r="AQ98" s="77" t="s">
        <v>78</v>
      </c>
      <c r="AR98" s="74"/>
      <c r="AS98" s="78">
        <v>0</v>
      </c>
      <c r="AT98" s="79">
        <f t="shared" si="1"/>
        <v>0</v>
      </c>
      <c r="AU98" s="80">
        <f>'SO 3.3 - Beach volejbal'!P130</f>
        <v>0</v>
      </c>
      <c r="AV98" s="79">
        <f>'SO 3.3 - Beach volejbal'!J33</f>
        <v>0</v>
      </c>
      <c r="AW98" s="79">
        <f>'SO 3.3 - Beach volejbal'!J34</f>
        <v>0</v>
      </c>
      <c r="AX98" s="79">
        <f>'SO 3.3 - Beach volejbal'!J35</f>
        <v>0</v>
      </c>
      <c r="AY98" s="79">
        <f>'SO 3.3 - Beach volejbal'!J36</f>
        <v>0</v>
      </c>
      <c r="AZ98" s="79">
        <f>'SO 3.3 - Beach volejbal'!F33</f>
        <v>0</v>
      </c>
      <c r="BA98" s="79">
        <f>'SO 3.3 - Beach volejbal'!F34</f>
        <v>0</v>
      </c>
      <c r="BB98" s="79">
        <f>'SO 3.3 - Beach volejbal'!F35</f>
        <v>0</v>
      </c>
      <c r="BC98" s="79">
        <f>'SO 3.3 - Beach volejbal'!F36</f>
        <v>0</v>
      </c>
      <c r="BD98" s="81">
        <f>'SO 3.3 - Beach volejbal'!F37</f>
        <v>0</v>
      </c>
      <c r="BT98" s="82" t="s">
        <v>79</v>
      </c>
      <c r="BV98" s="82" t="s">
        <v>73</v>
      </c>
      <c r="BW98" s="82" t="s">
        <v>89</v>
      </c>
      <c r="BX98" s="82" t="s">
        <v>4</v>
      </c>
      <c r="CL98" s="82" t="s">
        <v>1</v>
      </c>
      <c r="CM98" s="82" t="s">
        <v>71</v>
      </c>
    </row>
    <row r="99" spans="1:91" s="6" customFormat="1" ht="16.5" customHeight="1">
      <c r="A99" s="73" t="s">
        <v>75</v>
      </c>
      <c r="B99" s="74"/>
      <c r="C99" s="75"/>
      <c r="D99" s="175" t="s">
        <v>90</v>
      </c>
      <c r="E99" s="175"/>
      <c r="F99" s="175"/>
      <c r="G99" s="175"/>
      <c r="H99" s="175"/>
      <c r="I99" s="76"/>
      <c r="J99" s="175" t="s">
        <v>91</v>
      </c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202">
        <f>'SO 3.4 - Cyklopoint'!J30</f>
        <v>0</v>
      </c>
      <c r="AH99" s="203"/>
      <c r="AI99" s="203"/>
      <c r="AJ99" s="203"/>
      <c r="AK99" s="203"/>
      <c r="AL99" s="203"/>
      <c r="AM99" s="203"/>
      <c r="AN99" s="202">
        <f t="shared" si="0"/>
        <v>0</v>
      </c>
      <c r="AO99" s="203"/>
      <c r="AP99" s="203"/>
      <c r="AQ99" s="77" t="s">
        <v>78</v>
      </c>
      <c r="AR99" s="74"/>
      <c r="AS99" s="78">
        <v>0</v>
      </c>
      <c r="AT99" s="79">
        <f t="shared" si="1"/>
        <v>0</v>
      </c>
      <c r="AU99" s="80">
        <f>'SO 3.4 - Cyklopoint'!P140</f>
        <v>0</v>
      </c>
      <c r="AV99" s="79">
        <f>'SO 3.4 - Cyklopoint'!J33</f>
        <v>0</v>
      </c>
      <c r="AW99" s="79">
        <f>'SO 3.4 - Cyklopoint'!J34</f>
        <v>0</v>
      </c>
      <c r="AX99" s="79">
        <f>'SO 3.4 - Cyklopoint'!J35</f>
        <v>0</v>
      </c>
      <c r="AY99" s="79">
        <f>'SO 3.4 - Cyklopoint'!J36</f>
        <v>0</v>
      </c>
      <c r="AZ99" s="79">
        <f>'SO 3.4 - Cyklopoint'!F33</f>
        <v>0</v>
      </c>
      <c r="BA99" s="79">
        <f>'SO 3.4 - Cyklopoint'!F34</f>
        <v>0</v>
      </c>
      <c r="BB99" s="79">
        <f>'SO 3.4 - Cyklopoint'!F35</f>
        <v>0</v>
      </c>
      <c r="BC99" s="79">
        <f>'SO 3.4 - Cyklopoint'!F36</f>
        <v>0</v>
      </c>
      <c r="BD99" s="81">
        <f>'SO 3.4 - Cyklopoint'!F37</f>
        <v>0</v>
      </c>
      <c r="BT99" s="82" t="s">
        <v>79</v>
      </c>
      <c r="BV99" s="82" t="s">
        <v>73</v>
      </c>
      <c r="BW99" s="82" t="s">
        <v>92</v>
      </c>
      <c r="BX99" s="82" t="s">
        <v>4</v>
      </c>
      <c r="CL99" s="82" t="s">
        <v>1</v>
      </c>
      <c r="CM99" s="82" t="s">
        <v>71</v>
      </c>
    </row>
    <row r="100" spans="1:91" s="6" customFormat="1" ht="16.5" customHeight="1">
      <c r="A100" s="73" t="s">
        <v>75</v>
      </c>
      <c r="B100" s="74"/>
      <c r="C100" s="75"/>
      <c r="D100" s="175" t="s">
        <v>93</v>
      </c>
      <c r="E100" s="175"/>
      <c r="F100" s="175"/>
      <c r="G100" s="175"/>
      <c r="H100" s="175"/>
      <c r="I100" s="76"/>
      <c r="J100" s="175" t="s">
        <v>94</v>
      </c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202">
        <f>'SO 4.3 - Terénne a sadové...'!J30</f>
        <v>0</v>
      </c>
      <c r="AH100" s="203"/>
      <c r="AI100" s="203"/>
      <c r="AJ100" s="203"/>
      <c r="AK100" s="203"/>
      <c r="AL100" s="203"/>
      <c r="AM100" s="203"/>
      <c r="AN100" s="202">
        <f t="shared" si="0"/>
        <v>0</v>
      </c>
      <c r="AO100" s="203"/>
      <c r="AP100" s="203"/>
      <c r="AQ100" s="77" t="s">
        <v>78</v>
      </c>
      <c r="AR100" s="74"/>
      <c r="AS100" s="78">
        <v>0</v>
      </c>
      <c r="AT100" s="79">
        <f t="shared" si="1"/>
        <v>0</v>
      </c>
      <c r="AU100" s="80">
        <f>'SO 4.3 - Terénne a sadové...'!P121</f>
        <v>0</v>
      </c>
      <c r="AV100" s="79">
        <f>'SO 4.3 - Terénne a sadové...'!J33</f>
        <v>0</v>
      </c>
      <c r="AW100" s="79">
        <f>'SO 4.3 - Terénne a sadové...'!J34</f>
        <v>0</v>
      </c>
      <c r="AX100" s="79">
        <f>'SO 4.3 - Terénne a sadové...'!J35</f>
        <v>0</v>
      </c>
      <c r="AY100" s="79">
        <f>'SO 4.3 - Terénne a sadové...'!J36</f>
        <v>0</v>
      </c>
      <c r="AZ100" s="79">
        <f>'SO 4.3 - Terénne a sadové...'!F33</f>
        <v>0</v>
      </c>
      <c r="BA100" s="79">
        <f>'SO 4.3 - Terénne a sadové...'!F34</f>
        <v>0</v>
      </c>
      <c r="BB100" s="79">
        <f>'SO 4.3 - Terénne a sadové...'!F35</f>
        <v>0</v>
      </c>
      <c r="BC100" s="79">
        <f>'SO 4.3 - Terénne a sadové...'!F36</f>
        <v>0</v>
      </c>
      <c r="BD100" s="81">
        <f>'SO 4.3 - Terénne a sadové...'!F37</f>
        <v>0</v>
      </c>
      <c r="BT100" s="82" t="s">
        <v>79</v>
      </c>
      <c r="BV100" s="82" t="s">
        <v>73</v>
      </c>
      <c r="BW100" s="82" t="s">
        <v>95</v>
      </c>
      <c r="BX100" s="82" t="s">
        <v>4</v>
      </c>
      <c r="CL100" s="82" t="s">
        <v>1</v>
      </c>
      <c r="CM100" s="82" t="s">
        <v>71</v>
      </c>
    </row>
    <row r="101" spans="1:91" s="6" customFormat="1" ht="16.5" customHeight="1">
      <c r="A101" s="73" t="s">
        <v>75</v>
      </c>
      <c r="B101" s="74"/>
      <c r="C101" s="75"/>
      <c r="D101" s="175" t="s">
        <v>96</v>
      </c>
      <c r="E101" s="175"/>
      <c r="F101" s="175"/>
      <c r="G101" s="175"/>
      <c r="H101" s="175"/>
      <c r="I101" s="76"/>
      <c r="J101" s="175" t="s">
        <v>97</v>
      </c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202">
        <f>'SO 6.1 - Zemná káblová pr...'!J30</f>
        <v>0</v>
      </c>
      <c r="AH101" s="203"/>
      <c r="AI101" s="203"/>
      <c r="AJ101" s="203"/>
      <c r="AK101" s="203"/>
      <c r="AL101" s="203"/>
      <c r="AM101" s="203"/>
      <c r="AN101" s="202">
        <f t="shared" si="0"/>
        <v>0</v>
      </c>
      <c r="AO101" s="203"/>
      <c r="AP101" s="203"/>
      <c r="AQ101" s="77" t="s">
        <v>78</v>
      </c>
      <c r="AR101" s="74"/>
      <c r="AS101" s="78">
        <v>0</v>
      </c>
      <c r="AT101" s="79">
        <f t="shared" si="1"/>
        <v>0</v>
      </c>
      <c r="AU101" s="80">
        <f>'SO 6.1 - Zemná káblová pr...'!P121</f>
        <v>0</v>
      </c>
      <c r="AV101" s="79">
        <f>'SO 6.1 - Zemná káblová pr...'!J33</f>
        <v>0</v>
      </c>
      <c r="AW101" s="79">
        <f>'SO 6.1 - Zemná káblová pr...'!J34</f>
        <v>0</v>
      </c>
      <c r="AX101" s="79">
        <f>'SO 6.1 - Zemná káblová pr...'!J35</f>
        <v>0</v>
      </c>
      <c r="AY101" s="79">
        <f>'SO 6.1 - Zemná káblová pr...'!J36</f>
        <v>0</v>
      </c>
      <c r="AZ101" s="79">
        <f>'SO 6.1 - Zemná káblová pr...'!F33</f>
        <v>0</v>
      </c>
      <c r="BA101" s="79">
        <f>'SO 6.1 - Zemná káblová pr...'!F34</f>
        <v>0</v>
      </c>
      <c r="BB101" s="79">
        <f>'SO 6.1 - Zemná káblová pr...'!F35</f>
        <v>0</v>
      </c>
      <c r="BC101" s="79">
        <f>'SO 6.1 - Zemná káblová pr...'!F36</f>
        <v>0</v>
      </c>
      <c r="BD101" s="81">
        <f>'SO 6.1 - Zemná káblová pr...'!F37</f>
        <v>0</v>
      </c>
      <c r="BT101" s="82" t="s">
        <v>79</v>
      </c>
      <c r="BV101" s="82" t="s">
        <v>73</v>
      </c>
      <c r="BW101" s="82" t="s">
        <v>98</v>
      </c>
      <c r="BX101" s="82" t="s">
        <v>4</v>
      </c>
      <c r="CL101" s="82" t="s">
        <v>1</v>
      </c>
      <c r="CM101" s="82" t="s">
        <v>71</v>
      </c>
    </row>
    <row r="102" spans="1:91" s="6" customFormat="1" ht="16.5" customHeight="1">
      <c r="A102" s="73" t="s">
        <v>75</v>
      </c>
      <c r="B102" s="74"/>
      <c r="C102" s="75"/>
      <c r="D102" s="175" t="s">
        <v>99</v>
      </c>
      <c r="E102" s="175"/>
      <c r="F102" s="175"/>
      <c r="G102" s="175"/>
      <c r="H102" s="175"/>
      <c r="I102" s="76"/>
      <c r="J102" s="175" t="s">
        <v>100</v>
      </c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202">
        <f>'SO 6.2 - Trafostanica'!J30</f>
        <v>0</v>
      </c>
      <c r="AH102" s="203"/>
      <c r="AI102" s="203"/>
      <c r="AJ102" s="203"/>
      <c r="AK102" s="203"/>
      <c r="AL102" s="203"/>
      <c r="AM102" s="203"/>
      <c r="AN102" s="202">
        <f t="shared" si="0"/>
        <v>0</v>
      </c>
      <c r="AO102" s="203"/>
      <c r="AP102" s="203"/>
      <c r="AQ102" s="77" t="s">
        <v>78</v>
      </c>
      <c r="AR102" s="74"/>
      <c r="AS102" s="78">
        <v>0</v>
      </c>
      <c r="AT102" s="79">
        <f t="shared" si="1"/>
        <v>0</v>
      </c>
      <c r="AU102" s="80">
        <f>'SO 6.2 - Trafostanica'!P121</f>
        <v>0</v>
      </c>
      <c r="AV102" s="79">
        <f>'SO 6.2 - Trafostanica'!J33</f>
        <v>0</v>
      </c>
      <c r="AW102" s="79">
        <f>'SO 6.2 - Trafostanica'!J34</f>
        <v>0</v>
      </c>
      <c r="AX102" s="79">
        <f>'SO 6.2 - Trafostanica'!J35</f>
        <v>0</v>
      </c>
      <c r="AY102" s="79">
        <f>'SO 6.2 - Trafostanica'!J36</f>
        <v>0</v>
      </c>
      <c r="AZ102" s="79">
        <f>'SO 6.2 - Trafostanica'!F33</f>
        <v>0</v>
      </c>
      <c r="BA102" s="79">
        <f>'SO 6.2 - Trafostanica'!F34</f>
        <v>0</v>
      </c>
      <c r="BB102" s="79">
        <f>'SO 6.2 - Trafostanica'!F35</f>
        <v>0</v>
      </c>
      <c r="BC102" s="79">
        <f>'SO 6.2 - Trafostanica'!F36</f>
        <v>0</v>
      </c>
      <c r="BD102" s="81">
        <f>'SO 6.2 - Trafostanica'!F37</f>
        <v>0</v>
      </c>
      <c r="BT102" s="82" t="s">
        <v>79</v>
      </c>
      <c r="BV102" s="82" t="s">
        <v>73</v>
      </c>
      <c r="BW102" s="82" t="s">
        <v>101</v>
      </c>
      <c r="BX102" s="82" t="s">
        <v>4</v>
      </c>
      <c r="CL102" s="82" t="s">
        <v>1</v>
      </c>
      <c r="CM102" s="82" t="s">
        <v>71</v>
      </c>
    </row>
    <row r="103" spans="1:91" s="6" customFormat="1" ht="16.5" customHeight="1">
      <c r="A103" s="73" t="s">
        <v>75</v>
      </c>
      <c r="B103" s="74"/>
      <c r="C103" s="75"/>
      <c r="D103" s="175" t="s">
        <v>102</v>
      </c>
      <c r="E103" s="175"/>
      <c r="F103" s="175"/>
      <c r="G103" s="175"/>
      <c r="H103" s="175"/>
      <c r="I103" s="76"/>
      <c r="J103" s="175" t="s">
        <v>103</v>
      </c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202">
        <f>'SO 6.3 - Napojenie objekt...'!J30</f>
        <v>0</v>
      </c>
      <c r="AH103" s="203"/>
      <c r="AI103" s="203"/>
      <c r="AJ103" s="203"/>
      <c r="AK103" s="203"/>
      <c r="AL103" s="203"/>
      <c r="AM103" s="203"/>
      <c r="AN103" s="202">
        <f t="shared" si="0"/>
        <v>0</v>
      </c>
      <c r="AO103" s="203"/>
      <c r="AP103" s="203"/>
      <c r="AQ103" s="77" t="s">
        <v>78</v>
      </c>
      <c r="AR103" s="74"/>
      <c r="AS103" s="78">
        <v>0</v>
      </c>
      <c r="AT103" s="79">
        <f t="shared" si="1"/>
        <v>0</v>
      </c>
      <c r="AU103" s="80">
        <f>'SO 6.3 - Napojenie objekt...'!P122</f>
        <v>0</v>
      </c>
      <c r="AV103" s="79">
        <f>'SO 6.3 - Napojenie objekt...'!J33</f>
        <v>0</v>
      </c>
      <c r="AW103" s="79">
        <f>'SO 6.3 - Napojenie objekt...'!J34</f>
        <v>0</v>
      </c>
      <c r="AX103" s="79">
        <f>'SO 6.3 - Napojenie objekt...'!J35</f>
        <v>0</v>
      </c>
      <c r="AY103" s="79">
        <f>'SO 6.3 - Napojenie objekt...'!J36</f>
        <v>0</v>
      </c>
      <c r="AZ103" s="79">
        <f>'SO 6.3 - Napojenie objekt...'!F33</f>
        <v>0</v>
      </c>
      <c r="BA103" s="79">
        <f>'SO 6.3 - Napojenie objekt...'!F34</f>
        <v>0</v>
      </c>
      <c r="BB103" s="79">
        <f>'SO 6.3 - Napojenie objekt...'!F35</f>
        <v>0</v>
      </c>
      <c r="BC103" s="79">
        <f>'SO 6.3 - Napojenie objekt...'!F36</f>
        <v>0</v>
      </c>
      <c r="BD103" s="81">
        <f>'SO 6.3 - Napojenie objekt...'!F37</f>
        <v>0</v>
      </c>
      <c r="BT103" s="82" t="s">
        <v>79</v>
      </c>
      <c r="BV103" s="82" t="s">
        <v>73</v>
      </c>
      <c r="BW103" s="82" t="s">
        <v>104</v>
      </c>
      <c r="BX103" s="82" t="s">
        <v>4</v>
      </c>
      <c r="CL103" s="82" t="s">
        <v>1</v>
      </c>
      <c r="CM103" s="82" t="s">
        <v>71</v>
      </c>
    </row>
    <row r="104" spans="1:91" s="6" customFormat="1" ht="16.5" customHeight="1">
      <c r="A104" s="73" t="s">
        <v>75</v>
      </c>
      <c r="B104" s="74"/>
      <c r="C104" s="75"/>
      <c r="D104" s="175" t="s">
        <v>105</v>
      </c>
      <c r="E104" s="175"/>
      <c r="F104" s="175"/>
      <c r="G104" s="175"/>
      <c r="H104" s="175"/>
      <c r="I104" s="76"/>
      <c r="J104" s="175" t="s">
        <v>106</v>
      </c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202">
        <f>'SO 6.4 - Areálové osvetle...'!J30</f>
        <v>0</v>
      </c>
      <c r="AH104" s="203"/>
      <c r="AI104" s="203"/>
      <c r="AJ104" s="203"/>
      <c r="AK104" s="203"/>
      <c r="AL104" s="203"/>
      <c r="AM104" s="203"/>
      <c r="AN104" s="202">
        <f t="shared" si="0"/>
        <v>0</v>
      </c>
      <c r="AO104" s="203"/>
      <c r="AP104" s="203"/>
      <c r="AQ104" s="77" t="s">
        <v>78</v>
      </c>
      <c r="AR104" s="74"/>
      <c r="AS104" s="78">
        <v>0</v>
      </c>
      <c r="AT104" s="79">
        <f t="shared" si="1"/>
        <v>0</v>
      </c>
      <c r="AU104" s="80">
        <f>'SO 6.4 - Areálové osvetle...'!P125</f>
        <v>0</v>
      </c>
      <c r="AV104" s="79">
        <f>'SO 6.4 - Areálové osvetle...'!J33</f>
        <v>0</v>
      </c>
      <c r="AW104" s="79">
        <f>'SO 6.4 - Areálové osvetle...'!J34</f>
        <v>0</v>
      </c>
      <c r="AX104" s="79">
        <f>'SO 6.4 - Areálové osvetle...'!J35</f>
        <v>0</v>
      </c>
      <c r="AY104" s="79">
        <f>'SO 6.4 - Areálové osvetle...'!J36</f>
        <v>0</v>
      </c>
      <c r="AZ104" s="79">
        <f>'SO 6.4 - Areálové osvetle...'!F33</f>
        <v>0</v>
      </c>
      <c r="BA104" s="79">
        <f>'SO 6.4 - Areálové osvetle...'!F34</f>
        <v>0</v>
      </c>
      <c r="BB104" s="79">
        <f>'SO 6.4 - Areálové osvetle...'!F35</f>
        <v>0</v>
      </c>
      <c r="BC104" s="79">
        <f>'SO 6.4 - Areálové osvetle...'!F36</f>
        <v>0</v>
      </c>
      <c r="BD104" s="81">
        <f>'SO 6.4 - Areálové osvetle...'!F37</f>
        <v>0</v>
      </c>
      <c r="BT104" s="82" t="s">
        <v>79</v>
      </c>
      <c r="BV104" s="82" t="s">
        <v>73</v>
      </c>
      <c r="BW104" s="82" t="s">
        <v>107</v>
      </c>
      <c r="BX104" s="82" t="s">
        <v>4</v>
      </c>
      <c r="CL104" s="82" t="s">
        <v>1</v>
      </c>
      <c r="CM104" s="82" t="s">
        <v>71</v>
      </c>
    </row>
    <row r="105" spans="1:91" s="6" customFormat="1" ht="16.5" customHeight="1">
      <c r="A105" s="73" t="s">
        <v>75</v>
      </c>
      <c r="B105" s="74"/>
      <c r="C105" s="75"/>
      <c r="D105" s="175" t="s">
        <v>108</v>
      </c>
      <c r="E105" s="175"/>
      <c r="F105" s="175"/>
      <c r="G105" s="175"/>
      <c r="H105" s="175"/>
      <c r="I105" s="76"/>
      <c r="J105" s="175" t="s">
        <v>109</v>
      </c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202">
        <f>'PD - Nestavebné náklady'!J30</f>
        <v>0</v>
      </c>
      <c r="AH105" s="203"/>
      <c r="AI105" s="203"/>
      <c r="AJ105" s="203"/>
      <c r="AK105" s="203"/>
      <c r="AL105" s="203"/>
      <c r="AM105" s="203"/>
      <c r="AN105" s="202">
        <f t="shared" si="0"/>
        <v>0</v>
      </c>
      <c r="AO105" s="203"/>
      <c r="AP105" s="203"/>
      <c r="AQ105" s="77" t="s">
        <v>78</v>
      </c>
      <c r="AR105" s="74"/>
      <c r="AS105" s="83">
        <v>0</v>
      </c>
      <c r="AT105" s="84">
        <f t="shared" si="1"/>
        <v>0</v>
      </c>
      <c r="AU105" s="85">
        <f>'PD - Nestavebné náklady'!P118</f>
        <v>0</v>
      </c>
      <c r="AV105" s="84">
        <f>'PD - Nestavebné náklady'!J33</f>
        <v>0</v>
      </c>
      <c r="AW105" s="84">
        <f>'PD - Nestavebné náklady'!J34</f>
        <v>0</v>
      </c>
      <c r="AX105" s="84">
        <f>'PD - Nestavebné náklady'!J35</f>
        <v>0</v>
      </c>
      <c r="AY105" s="84">
        <f>'PD - Nestavebné náklady'!J36</f>
        <v>0</v>
      </c>
      <c r="AZ105" s="84">
        <f>'PD - Nestavebné náklady'!F33</f>
        <v>0</v>
      </c>
      <c r="BA105" s="84">
        <f>'PD - Nestavebné náklady'!F34</f>
        <v>0</v>
      </c>
      <c r="BB105" s="84">
        <f>'PD - Nestavebné náklady'!F35</f>
        <v>0</v>
      </c>
      <c r="BC105" s="84">
        <f>'PD - Nestavebné náklady'!F36</f>
        <v>0</v>
      </c>
      <c r="BD105" s="86">
        <f>'PD - Nestavebné náklady'!F37</f>
        <v>0</v>
      </c>
      <c r="BT105" s="82" t="s">
        <v>79</v>
      </c>
      <c r="BV105" s="82" t="s">
        <v>73</v>
      </c>
      <c r="BW105" s="82" t="s">
        <v>110</v>
      </c>
      <c r="BX105" s="82" t="s">
        <v>4</v>
      </c>
      <c r="CL105" s="82" t="s">
        <v>1</v>
      </c>
      <c r="CM105" s="82" t="s">
        <v>71</v>
      </c>
    </row>
    <row r="106" spans="1:91" s="1" customFormat="1" ht="30" customHeight="1">
      <c r="B106" s="28"/>
      <c r="AR106" s="28"/>
    </row>
    <row r="107" spans="1:91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28"/>
    </row>
  </sheetData>
  <mergeCells count="82">
    <mergeCell ref="AN105:AP105"/>
    <mergeCell ref="AG105:AM105"/>
    <mergeCell ref="AG94:AM94"/>
    <mergeCell ref="AN94:AP94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N95:AP95"/>
    <mergeCell ref="AS89:AT91"/>
    <mergeCell ref="AK32:AO32"/>
    <mergeCell ref="L32:P32"/>
    <mergeCell ref="W32:AE32"/>
    <mergeCell ref="AK33:AO33"/>
    <mergeCell ref="L33:P33"/>
    <mergeCell ref="W33:AE33"/>
    <mergeCell ref="L30:P30"/>
    <mergeCell ref="W30:AE30"/>
    <mergeCell ref="L31:P31"/>
    <mergeCell ref="W31:AE31"/>
    <mergeCell ref="AK31:AO31"/>
    <mergeCell ref="L85:AJ85"/>
    <mergeCell ref="D105:H105"/>
    <mergeCell ref="J105:AF10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95:H95"/>
    <mergeCell ref="D99:H99"/>
    <mergeCell ref="D100:H100"/>
    <mergeCell ref="D96:H96"/>
    <mergeCell ref="D97:H97"/>
  </mergeCells>
  <hyperlinks>
    <hyperlink ref="A95" location="'SO 2.2 - Skladovanie odpadov'!C2" display="/" xr:uid="{00000000-0004-0000-0000-000000000000}"/>
    <hyperlink ref="A96" location="'SO 3.1 - Cvičné odpalisko'!C2" display="/" xr:uid="{00000000-0004-0000-0000-000001000000}"/>
    <hyperlink ref="A97" location="'SO 3.2 - Tenisové ihriská'!C2" display="/" xr:uid="{00000000-0004-0000-0000-000002000000}"/>
    <hyperlink ref="A98" location="'SO 3.3 - Beach volejbal'!C2" display="/" xr:uid="{00000000-0004-0000-0000-000003000000}"/>
    <hyperlink ref="A99" location="'SO 3.4 - Cyklopoint'!C2" display="/" xr:uid="{00000000-0004-0000-0000-000004000000}"/>
    <hyperlink ref="A100" location="'SO 4.3 - Terénne a sadové...'!C2" display="/" xr:uid="{00000000-0004-0000-0000-000005000000}"/>
    <hyperlink ref="A101" location="'SO 6.1 - Zemná káblová pr...'!C2" display="/" xr:uid="{00000000-0004-0000-0000-000006000000}"/>
    <hyperlink ref="A102" location="'SO 6.2 - Trafostanica'!C2" display="/" xr:uid="{00000000-0004-0000-0000-000007000000}"/>
    <hyperlink ref="A103" location="'SO 6.3 - Napojenie objekt...'!C2" display="/" xr:uid="{00000000-0004-0000-0000-000008000000}"/>
    <hyperlink ref="A104" location="'SO 6.4 - Areálové osvetle...'!C2" display="/" xr:uid="{00000000-0004-0000-0000-000009000000}"/>
    <hyperlink ref="A105" location="'PD - Nestavebné náklady'!C2" display="/" xr:uid="{00000000-0004-0000-0000-00000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7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104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1344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ROUND(J122,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ROUND((ROUND((SUM(BE122:BE161)),  3) + SUM(BE163:BE172)), 3)</f>
        <v>0</v>
      </c>
      <c r="G33" s="91"/>
      <c r="H33" s="91"/>
      <c r="I33" s="92">
        <v>0.2</v>
      </c>
      <c r="J33" s="90">
        <f>ROUND((ROUND(((SUM(BE122:BE161))*I33),  3) + (SUM(BE163:BE172)*I33)),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ROUND((ROUND((SUM(BF122:BF161)),  3) + SUM(BF163:BF172)), 3)</f>
        <v>0</v>
      </c>
      <c r="G34" s="91"/>
      <c r="H34" s="91"/>
      <c r="I34" s="92">
        <v>0.2</v>
      </c>
      <c r="J34" s="90">
        <f>ROUND((ROUND(((SUM(BF122:BF161))*I34),  3) + (SUM(BF163:BF172)*I34)),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ROUND((ROUND((SUM(BG122:BG161)),  3) + SUM(BG163:BG172)),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ROUND((ROUND((SUM(BH122:BH161)),  3) + SUM(BH163:BH172)),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ROUND((ROUND((SUM(BI122:BI161)),  3) + SUM(BI163:BI172)),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SO 6.3 - Napojenie objektov NN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J122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119</v>
      </c>
      <c r="E97" s="108"/>
      <c r="F97" s="108"/>
      <c r="G97" s="108"/>
      <c r="H97" s="108"/>
      <c r="I97" s="108"/>
      <c r="J97" s="109">
        <f>J123</f>
        <v>0</v>
      </c>
      <c r="L97" s="106"/>
    </row>
    <row r="98" spans="2:12" s="9" customFormat="1" ht="19.899999999999999" customHeight="1">
      <c r="B98" s="110"/>
      <c r="D98" s="111" t="s">
        <v>1289</v>
      </c>
      <c r="E98" s="112"/>
      <c r="F98" s="112"/>
      <c r="G98" s="112"/>
      <c r="H98" s="112"/>
      <c r="I98" s="112"/>
      <c r="J98" s="113">
        <f>J124</f>
        <v>0</v>
      </c>
      <c r="L98" s="110"/>
    </row>
    <row r="99" spans="2:12" s="9" customFormat="1" ht="19.899999999999999" customHeight="1">
      <c r="B99" s="110"/>
      <c r="D99" s="111" t="s">
        <v>123</v>
      </c>
      <c r="E99" s="112"/>
      <c r="F99" s="112"/>
      <c r="G99" s="112"/>
      <c r="H99" s="112"/>
      <c r="I99" s="112"/>
      <c r="J99" s="113">
        <f>J135</f>
        <v>0</v>
      </c>
      <c r="L99" s="110"/>
    </row>
    <row r="100" spans="2:12" s="8" customFormat="1" ht="24.95" customHeight="1">
      <c r="B100" s="106"/>
      <c r="D100" s="107" t="s">
        <v>1345</v>
      </c>
      <c r="E100" s="108"/>
      <c r="F100" s="108"/>
      <c r="G100" s="108"/>
      <c r="H100" s="108"/>
      <c r="I100" s="108"/>
      <c r="J100" s="109">
        <f>J138</f>
        <v>0</v>
      </c>
      <c r="L100" s="106"/>
    </row>
    <row r="101" spans="2:12" s="8" customFormat="1" ht="24.95" customHeight="1">
      <c r="B101" s="106"/>
      <c r="D101" s="107" t="s">
        <v>724</v>
      </c>
      <c r="E101" s="108"/>
      <c r="F101" s="108"/>
      <c r="G101" s="108"/>
      <c r="H101" s="108"/>
      <c r="I101" s="108"/>
      <c r="J101" s="109">
        <f>J160</f>
        <v>0</v>
      </c>
      <c r="L101" s="106"/>
    </row>
    <row r="102" spans="2:12" s="8" customFormat="1" ht="21.75" customHeight="1">
      <c r="B102" s="106"/>
      <c r="D102" s="114" t="s">
        <v>131</v>
      </c>
      <c r="J102" s="115">
        <f>J162</f>
        <v>0</v>
      </c>
      <c r="L102" s="106"/>
    </row>
    <row r="103" spans="2:12" s="1" customFormat="1" ht="21.75" customHeight="1">
      <c r="B103" s="28"/>
      <c r="L103" s="28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12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12" s="1" customFormat="1" ht="24.95" customHeight="1">
      <c r="B109" s="28"/>
      <c r="C109" s="17" t="s">
        <v>132</v>
      </c>
      <c r="L109" s="28"/>
    </row>
    <row r="110" spans="2:12" s="1" customFormat="1" ht="6.95" customHeight="1">
      <c r="B110" s="28"/>
      <c r="L110" s="28"/>
    </row>
    <row r="111" spans="2:12" s="1" customFormat="1" ht="12" customHeight="1">
      <c r="B111" s="28"/>
      <c r="C111" s="23" t="s">
        <v>14</v>
      </c>
      <c r="L111" s="28"/>
    </row>
    <row r="112" spans="2:12" s="1" customFormat="1" ht="16.5" customHeight="1">
      <c r="B112" s="28"/>
      <c r="E112" s="215" t="str">
        <f>E7</f>
        <v>AREÁL VOĽNÉHO ČASU - VOJENSKÝ DVOR - I.ETAPA</v>
      </c>
      <c r="F112" s="216"/>
      <c r="G112" s="216"/>
      <c r="H112" s="216"/>
      <c r="L112" s="28"/>
    </row>
    <row r="113" spans="2:65" s="1" customFormat="1" ht="12" customHeight="1">
      <c r="B113" s="28"/>
      <c r="C113" s="23" t="s">
        <v>112</v>
      </c>
      <c r="L113" s="28"/>
    </row>
    <row r="114" spans="2:65" s="1" customFormat="1" ht="16.5" customHeight="1">
      <c r="B114" s="28"/>
      <c r="E114" s="177" t="str">
        <f>E9</f>
        <v>SO 6.3 - Napojenie objektov NN</v>
      </c>
      <c r="F114" s="217"/>
      <c r="G114" s="217"/>
      <c r="H114" s="217"/>
      <c r="L114" s="28"/>
    </row>
    <row r="115" spans="2:65" s="1" customFormat="1" ht="6.95" customHeight="1">
      <c r="B115" s="28"/>
      <c r="L115" s="28"/>
    </row>
    <row r="116" spans="2:65" s="1" customFormat="1" ht="12" customHeight="1">
      <c r="B116" s="28"/>
      <c r="C116" s="23" t="s">
        <v>18</v>
      </c>
      <c r="F116" s="21" t="str">
        <f>F12</f>
        <v xml:space="preserve"> </v>
      </c>
      <c r="I116" s="23" t="s">
        <v>20</v>
      </c>
      <c r="J116" s="51" t="str">
        <f>IF(J12="","",J12)</f>
        <v>20. 3. 2023</v>
      </c>
      <c r="L116" s="28"/>
    </row>
    <row r="117" spans="2:65" s="1" customFormat="1" ht="6.95" customHeight="1">
      <c r="B117" s="28"/>
      <c r="L117" s="28"/>
    </row>
    <row r="118" spans="2:65" s="1" customFormat="1" ht="15.2" customHeight="1">
      <c r="B118" s="28"/>
      <c r="C118" s="23" t="s">
        <v>22</v>
      </c>
      <c r="F118" s="21" t="str">
        <f>E15</f>
        <v xml:space="preserve"> </v>
      </c>
      <c r="I118" s="23" t="s">
        <v>27</v>
      </c>
      <c r="J118" s="26" t="str">
        <f>E21</f>
        <v xml:space="preserve"> </v>
      </c>
      <c r="L118" s="28"/>
    </row>
    <row r="119" spans="2:65" s="1" customFormat="1" ht="15.2" customHeight="1">
      <c r="B119" s="28"/>
      <c r="C119" s="23" t="s">
        <v>25</v>
      </c>
      <c r="F119" s="21" t="str">
        <f>IF(E18="","",E18)</f>
        <v>Vyplň údaj</v>
      </c>
      <c r="I119" s="23" t="s">
        <v>29</v>
      </c>
      <c r="J119" s="26" t="str">
        <f>E24</f>
        <v xml:space="preserve"> 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16"/>
      <c r="C121" s="117" t="s">
        <v>133</v>
      </c>
      <c r="D121" s="118" t="s">
        <v>56</v>
      </c>
      <c r="E121" s="118" t="s">
        <v>52</v>
      </c>
      <c r="F121" s="118" t="s">
        <v>53</v>
      </c>
      <c r="G121" s="118" t="s">
        <v>134</v>
      </c>
      <c r="H121" s="118" t="s">
        <v>135</v>
      </c>
      <c r="I121" s="118" t="s">
        <v>136</v>
      </c>
      <c r="J121" s="119" t="s">
        <v>116</v>
      </c>
      <c r="K121" s="120" t="s">
        <v>137</v>
      </c>
      <c r="L121" s="116"/>
      <c r="M121" s="58" t="s">
        <v>1</v>
      </c>
      <c r="N121" s="59" t="s">
        <v>35</v>
      </c>
      <c r="O121" s="59" t="s">
        <v>138</v>
      </c>
      <c r="P121" s="59" t="s">
        <v>139</v>
      </c>
      <c r="Q121" s="59" t="s">
        <v>140</v>
      </c>
      <c r="R121" s="59" t="s">
        <v>141</v>
      </c>
      <c r="S121" s="59" t="s">
        <v>142</v>
      </c>
      <c r="T121" s="60" t="s">
        <v>143</v>
      </c>
    </row>
    <row r="122" spans="2:65" s="1" customFormat="1" ht="22.9" customHeight="1">
      <c r="B122" s="28"/>
      <c r="C122" s="63" t="s">
        <v>117</v>
      </c>
      <c r="J122" s="121">
        <f>BK122</f>
        <v>0</v>
      </c>
      <c r="L122" s="28"/>
      <c r="M122" s="61"/>
      <c r="N122" s="52"/>
      <c r="O122" s="52"/>
      <c r="P122" s="122">
        <f>P123+P138+P160+P162</f>
        <v>0</v>
      </c>
      <c r="Q122" s="52"/>
      <c r="R122" s="122">
        <f>R123+R138+R160+R162</f>
        <v>0</v>
      </c>
      <c r="S122" s="52"/>
      <c r="T122" s="123">
        <f>T123+T138+T160+T162</f>
        <v>0</v>
      </c>
      <c r="AT122" s="13" t="s">
        <v>70</v>
      </c>
      <c r="AU122" s="13" t="s">
        <v>118</v>
      </c>
      <c r="BK122" s="124">
        <f>BK123+BK138+BK160+BK162</f>
        <v>0</v>
      </c>
    </row>
    <row r="123" spans="2:65" s="11" customFormat="1" ht="25.9" customHeight="1">
      <c r="B123" s="125"/>
      <c r="D123" s="126" t="s">
        <v>70</v>
      </c>
      <c r="E123" s="127" t="s">
        <v>144</v>
      </c>
      <c r="F123" s="127" t="s">
        <v>145</v>
      </c>
      <c r="I123" s="128"/>
      <c r="J123" s="115">
        <f>BK123</f>
        <v>0</v>
      </c>
      <c r="L123" s="125"/>
      <c r="M123" s="129"/>
      <c r="P123" s="130">
        <f>P124+P135</f>
        <v>0</v>
      </c>
      <c r="R123" s="130">
        <f>R124+R135</f>
        <v>0</v>
      </c>
      <c r="T123" s="131">
        <f>T124+T135</f>
        <v>0</v>
      </c>
      <c r="AR123" s="126" t="s">
        <v>79</v>
      </c>
      <c r="AT123" s="132" t="s">
        <v>70</v>
      </c>
      <c r="AU123" s="132" t="s">
        <v>71</v>
      </c>
      <c r="AY123" s="126" t="s">
        <v>146</v>
      </c>
      <c r="BK123" s="133">
        <f>BK124+BK135</f>
        <v>0</v>
      </c>
    </row>
    <row r="124" spans="2:65" s="11" customFormat="1" ht="22.9" customHeight="1">
      <c r="B124" s="125"/>
      <c r="D124" s="126" t="s">
        <v>70</v>
      </c>
      <c r="E124" s="134" t="s">
        <v>79</v>
      </c>
      <c r="F124" s="134" t="s">
        <v>1290</v>
      </c>
      <c r="I124" s="128"/>
      <c r="J124" s="135">
        <f>BK124</f>
        <v>0</v>
      </c>
      <c r="L124" s="125"/>
      <c r="M124" s="129"/>
      <c r="P124" s="130">
        <f>SUM(P125:P134)</f>
        <v>0</v>
      </c>
      <c r="R124" s="130">
        <f>SUM(R125:R134)</f>
        <v>0</v>
      </c>
      <c r="T124" s="131">
        <f>SUM(T125:T134)</f>
        <v>0</v>
      </c>
      <c r="AR124" s="126" t="s">
        <v>79</v>
      </c>
      <c r="AT124" s="132" t="s">
        <v>70</v>
      </c>
      <c r="AU124" s="132" t="s">
        <v>79</v>
      </c>
      <c r="AY124" s="126" t="s">
        <v>146</v>
      </c>
      <c r="BK124" s="133">
        <f>SUM(BK125:BK134)</f>
        <v>0</v>
      </c>
    </row>
    <row r="125" spans="2:65" s="1" customFormat="1" ht="21.75" customHeight="1">
      <c r="B125" s="136"/>
      <c r="C125" s="137" t="s">
        <v>79</v>
      </c>
      <c r="D125" s="137" t="s">
        <v>148</v>
      </c>
      <c r="E125" s="138" t="s">
        <v>1346</v>
      </c>
      <c r="F125" s="139" t="s">
        <v>1347</v>
      </c>
      <c r="G125" s="140" t="s">
        <v>151</v>
      </c>
      <c r="H125" s="141">
        <v>144</v>
      </c>
      <c r="I125" s="142"/>
      <c r="J125" s="141">
        <f t="shared" ref="J125:J134" si="0">ROUND(I125*H125,3)</f>
        <v>0</v>
      </c>
      <c r="K125" s="143"/>
      <c r="L125" s="28"/>
      <c r="M125" s="144" t="s">
        <v>1</v>
      </c>
      <c r="N125" s="145" t="s">
        <v>37</v>
      </c>
      <c r="P125" s="146">
        <f t="shared" ref="P125:P134" si="1">O125*H125</f>
        <v>0</v>
      </c>
      <c r="Q125" s="146">
        <v>0</v>
      </c>
      <c r="R125" s="146">
        <f t="shared" ref="R125:R134" si="2">Q125*H125</f>
        <v>0</v>
      </c>
      <c r="S125" s="146">
        <v>0</v>
      </c>
      <c r="T125" s="147">
        <f t="shared" ref="T125:T134" si="3">S125*H125</f>
        <v>0</v>
      </c>
      <c r="AR125" s="148" t="s">
        <v>152</v>
      </c>
      <c r="AT125" s="148" t="s">
        <v>148</v>
      </c>
      <c r="AU125" s="148" t="s">
        <v>153</v>
      </c>
      <c r="AY125" s="13" t="s">
        <v>146</v>
      </c>
      <c r="BE125" s="149">
        <f t="shared" ref="BE125:BE134" si="4">IF(N125="základná",J125,0)</f>
        <v>0</v>
      </c>
      <c r="BF125" s="149">
        <f t="shared" ref="BF125:BF134" si="5">IF(N125="znížená",J125,0)</f>
        <v>0</v>
      </c>
      <c r="BG125" s="149">
        <f t="shared" ref="BG125:BG134" si="6">IF(N125="zákl. prenesená",J125,0)</f>
        <v>0</v>
      </c>
      <c r="BH125" s="149">
        <f t="shared" ref="BH125:BH134" si="7">IF(N125="zníž. prenesená",J125,0)</f>
        <v>0</v>
      </c>
      <c r="BI125" s="149">
        <f t="shared" ref="BI125:BI134" si="8">IF(N125="nulová",J125,0)</f>
        <v>0</v>
      </c>
      <c r="BJ125" s="13" t="s">
        <v>153</v>
      </c>
      <c r="BK125" s="150">
        <f t="shared" ref="BK125:BK134" si="9">ROUND(I125*H125,3)</f>
        <v>0</v>
      </c>
      <c r="BL125" s="13" t="s">
        <v>152</v>
      </c>
      <c r="BM125" s="148" t="s">
        <v>1348</v>
      </c>
    </row>
    <row r="126" spans="2:65" s="1" customFormat="1" ht="24.2" customHeight="1">
      <c r="B126" s="136"/>
      <c r="C126" s="137" t="s">
        <v>153</v>
      </c>
      <c r="D126" s="137" t="s">
        <v>148</v>
      </c>
      <c r="E126" s="138" t="s">
        <v>726</v>
      </c>
      <c r="F126" s="139" t="s">
        <v>727</v>
      </c>
      <c r="G126" s="140" t="s">
        <v>151</v>
      </c>
      <c r="H126" s="141">
        <v>153.19999999999999</v>
      </c>
      <c r="I126" s="142"/>
      <c r="J126" s="141">
        <f t="shared" si="0"/>
        <v>0</v>
      </c>
      <c r="K126" s="143"/>
      <c r="L126" s="28"/>
      <c r="M126" s="144" t="s">
        <v>1</v>
      </c>
      <c r="N126" s="145" t="s">
        <v>37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152</v>
      </c>
      <c r="AT126" s="148" t="s">
        <v>148</v>
      </c>
      <c r="AU126" s="148" t="s">
        <v>153</v>
      </c>
      <c r="AY126" s="13" t="s">
        <v>146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153</v>
      </c>
      <c r="BK126" s="150">
        <f t="shared" si="9"/>
        <v>0</v>
      </c>
      <c r="BL126" s="13" t="s">
        <v>152</v>
      </c>
      <c r="BM126" s="148" t="s">
        <v>1349</v>
      </c>
    </row>
    <row r="127" spans="2:65" s="1" customFormat="1" ht="37.9" customHeight="1">
      <c r="B127" s="136"/>
      <c r="C127" s="137" t="s">
        <v>156</v>
      </c>
      <c r="D127" s="137" t="s">
        <v>148</v>
      </c>
      <c r="E127" s="138" t="s">
        <v>728</v>
      </c>
      <c r="F127" s="139" t="s">
        <v>729</v>
      </c>
      <c r="G127" s="140" t="s">
        <v>151</v>
      </c>
      <c r="H127" s="141">
        <v>297.2</v>
      </c>
      <c r="I127" s="142"/>
      <c r="J127" s="141">
        <f t="shared" si="0"/>
        <v>0</v>
      </c>
      <c r="K127" s="143"/>
      <c r="L127" s="28"/>
      <c r="M127" s="144" t="s">
        <v>1</v>
      </c>
      <c r="N127" s="145" t="s">
        <v>37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152</v>
      </c>
      <c r="AT127" s="148" t="s">
        <v>148</v>
      </c>
      <c r="AU127" s="148" t="s">
        <v>153</v>
      </c>
      <c r="AY127" s="13" t="s">
        <v>146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153</v>
      </c>
      <c r="BK127" s="150">
        <f t="shared" si="9"/>
        <v>0</v>
      </c>
      <c r="BL127" s="13" t="s">
        <v>152</v>
      </c>
      <c r="BM127" s="148" t="s">
        <v>1350</v>
      </c>
    </row>
    <row r="128" spans="2:65" s="1" customFormat="1" ht="37.9" customHeight="1">
      <c r="B128" s="136"/>
      <c r="C128" s="137" t="s">
        <v>152</v>
      </c>
      <c r="D128" s="137" t="s">
        <v>148</v>
      </c>
      <c r="E128" s="138" t="s">
        <v>322</v>
      </c>
      <c r="F128" s="139" t="s">
        <v>323</v>
      </c>
      <c r="G128" s="140" t="s">
        <v>151</v>
      </c>
      <c r="H128" s="141">
        <v>136.9</v>
      </c>
      <c r="I128" s="142"/>
      <c r="J128" s="141">
        <f t="shared" si="0"/>
        <v>0</v>
      </c>
      <c r="K128" s="143"/>
      <c r="L128" s="28"/>
      <c r="M128" s="144" t="s">
        <v>1</v>
      </c>
      <c r="N128" s="145" t="s">
        <v>37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152</v>
      </c>
      <c r="AT128" s="148" t="s">
        <v>148</v>
      </c>
      <c r="AU128" s="148" t="s">
        <v>153</v>
      </c>
      <c r="AY128" s="13" t="s">
        <v>146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153</v>
      </c>
      <c r="BK128" s="150">
        <f t="shared" si="9"/>
        <v>0</v>
      </c>
      <c r="BL128" s="13" t="s">
        <v>152</v>
      </c>
      <c r="BM128" s="148" t="s">
        <v>1351</v>
      </c>
    </row>
    <row r="129" spans="2:65" s="1" customFormat="1" ht="24.2" customHeight="1">
      <c r="B129" s="136"/>
      <c r="C129" s="137" t="s">
        <v>163</v>
      </c>
      <c r="D129" s="137" t="s">
        <v>148</v>
      </c>
      <c r="E129" s="138" t="s">
        <v>160</v>
      </c>
      <c r="F129" s="139" t="s">
        <v>161</v>
      </c>
      <c r="G129" s="140" t="s">
        <v>151</v>
      </c>
      <c r="H129" s="141">
        <v>136.9</v>
      </c>
      <c r="I129" s="142"/>
      <c r="J129" s="141">
        <f t="shared" si="0"/>
        <v>0</v>
      </c>
      <c r="K129" s="143"/>
      <c r="L129" s="28"/>
      <c r="M129" s="144" t="s">
        <v>1</v>
      </c>
      <c r="N129" s="145" t="s">
        <v>37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152</v>
      </c>
      <c r="AT129" s="148" t="s">
        <v>148</v>
      </c>
      <c r="AU129" s="148" t="s">
        <v>153</v>
      </c>
      <c r="AY129" s="13" t="s">
        <v>146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153</v>
      </c>
      <c r="BK129" s="150">
        <f t="shared" si="9"/>
        <v>0</v>
      </c>
      <c r="BL129" s="13" t="s">
        <v>152</v>
      </c>
      <c r="BM129" s="148" t="s">
        <v>1352</v>
      </c>
    </row>
    <row r="130" spans="2:65" s="1" customFormat="1" ht="21.75" customHeight="1">
      <c r="B130" s="136"/>
      <c r="C130" s="137" t="s">
        <v>159</v>
      </c>
      <c r="D130" s="137" t="s">
        <v>148</v>
      </c>
      <c r="E130" s="138" t="s">
        <v>326</v>
      </c>
      <c r="F130" s="139" t="s">
        <v>327</v>
      </c>
      <c r="G130" s="140" t="s">
        <v>151</v>
      </c>
      <c r="H130" s="141">
        <v>136.9</v>
      </c>
      <c r="I130" s="142"/>
      <c r="J130" s="141">
        <f t="shared" si="0"/>
        <v>0</v>
      </c>
      <c r="K130" s="143"/>
      <c r="L130" s="28"/>
      <c r="M130" s="144" t="s">
        <v>1</v>
      </c>
      <c r="N130" s="145" t="s">
        <v>37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152</v>
      </c>
      <c r="AT130" s="148" t="s">
        <v>148</v>
      </c>
      <c r="AU130" s="148" t="s">
        <v>153</v>
      </c>
      <c r="AY130" s="13" t="s">
        <v>146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153</v>
      </c>
      <c r="BK130" s="150">
        <f t="shared" si="9"/>
        <v>0</v>
      </c>
      <c r="BL130" s="13" t="s">
        <v>152</v>
      </c>
      <c r="BM130" s="148" t="s">
        <v>1353</v>
      </c>
    </row>
    <row r="131" spans="2:65" s="1" customFormat="1" ht="33" customHeight="1">
      <c r="B131" s="136"/>
      <c r="C131" s="137" t="s">
        <v>171</v>
      </c>
      <c r="D131" s="137" t="s">
        <v>148</v>
      </c>
      <c r="E131" s="138" t="s">
        <v>332</v>
      </c>
      <c r="F131" s="139" t="s">
        <v>333</v>
      </c>
      <c r="G131" s="140" t="s">
        <v>151</v>
      </c>
      <c r="H131" s="141">
        <v>160.30000000000001</v>
      </c>
      <c r="I131" s="142"/>
      <c r="J131" s="141">
        <f t="shared" si="0"/>
        <v>0</v>
      </c>
      <c r="K131" s="143"/>
      <c r="L131" s="28"/>
      <c r="M131" s="144" t="s">
        <v>1</v>
      </c>
      <c r="N131" s="145" t="s">
        <v>37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152</v>
      </c>
      <c r="AT131" s="148" t="s">
        <v>148</v>
      </c>
      <c r="AU131" s="148" t="s">
        <v>153</v>
      </c>
      <c r="AY131" s="13" t="s">
        <v>146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153</v>
      </c>
      <c r="BK131" s="150">
        <f t="shared" si="9"/>
        <v>0</v>
      </c>
      <c r="BL131" s="13" t="s">
        <v>152</v>
      </c>
      <c r="BM131" s="148" t="s">
        <v>1354</v>
      </c>
    </row>
    <row r="132" spans="2:65" s="1" customFormat="1" ht="24.2" customHeight="1">
      <c r="B132" s="136"/>
      <c r="C132" s="137" t="s">
        <v>162</v>
      </c>
      <c r="D132" s="137" t="s">
        <v>148</v>
      </c>
      <c r="E132" s="138" t="s">
        <v>1306</v>
      </c>
      <c r="F132" s="139" t="s">
        <v>1307</v>
      </c>
      <c r="G132" s="140" t="s">
        <v>246</v>
      </c>
      <c r="H132" s="141">
        <v>600</v>
      </c>
      <c r="I132" s="142"/>
      <c r="J132" s="141">
        <f t="shared" si="0"/>
        <v>0</v>
      </c>
      <c r="K132" s="143"/>
      <c r="L132" s="28"/>
      <c r="M132" s="144" t="s">
        <v>1</v>
      </c>
      <c r="N132" s="145" t="s">
        <v>37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152</v>
      </c>
      <c r="AT132" s="148" t="s">
        <v>148</v>
      </c>
      <c r="AU132" s="148" t="s">
        <v>153</v>
      </c>
      <c r="AY132" s="13" t="s">
        <v>146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153</v>
      </c>
      <c r="BK132" s="150">
        <f t="shared" si="9"/>
        <v>0</v>
      </c>
      <c r="BL132" s="13" t="s">
        <v>152</v>
      </c>
      <c r="BM132" s="148" t="s">
        <v>1355</v>
      </c>
    </row>
    <row r="133" spans="2:65" s="1" customFormat="1" ht="24.2" customHeight="1">
      <c r="B133" s="136"/>
      <c r="C133" s="151" t="s">
        <v>179</v>
      </c>
      <c r="D133" s="151" t="s">
        <v>235</v>
      </c>
      <c r="E133" s="152" t="s">
        <v>1309</v>
      </c>
      <c r="F133" s="153" t="s">
        <v>1310</v>
      </c>
      <c r="G133" s="154" t="s">
        <v>246</v>
      </c>
      <c r="H133" s="155">
        <v>600</v>
      </c>
      <c r="I133" s="156"/>
      <c r="J133" s="155">
        <f t="shared" si="0"/>
        <v>0</v>
      </c>
      <c r="K133" s="157"/>
      <c r="L133" s="158"/>
      <c r="M133" s="159" t="s">
        <v>1</v>
      </c>
      <c r="N133" s="160" t="s">
        <v>37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162</v>
      </c>
      <c r="AT133" s="148" t="s">
        <v>235</v>
      </c>
      <c r="AU133" s="148" t="s">
        <v>153</v>
      </c>
      <c r="AY133" s="13" t="s">
        <v>146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153</v>
      </c>
      <c r="BK133" s="150">
        <f t="shared" si="9"/>
        <v>0</v>
      </c>
      <c r="BL133" s="13" t="s">
        <v>152</v>
      </c>
      <c r="BM133" s="148" t="s">
        <v>1356</v>
      </c>
    </row>
    <row r="134" spans="2:65" s="1" customFormat="1" ht="21.75" customHeight="1">
      <c r="B134" s="136"/>
      <c r="C134" s="151" t="s">
        <v>166</v>
      </c>
      <c r="D134" s="151" t="s">
        <v>235</v>
      </c>
      <c r="E134" s="152" t="s">
        <v>1312</v>
      </c>
      <c r="F134" s="153" t="s">
        <v>1313</v>
      </c>
      <c r="G134" s="154" t="s">
        <v>246</v>
      </c>
      <c r="H134" s="155">
        <v>600</v>
      </c>
      <c r="I134" s="156"/>
      <c r="J134" s="155">
        <f t="shared" si="0"/>
        <v>0</v>
      </c>
      <c r="K134" s="157"/>
      <c r="L134" s="158"/>
      <c r="M134" s="159" t="s">
        <v>1</v>
      </c>
      <c r="N134" s="160" t="s">
        <v>37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162</v>
      </c>
      <c r="AT134" s="148" t="s">
        <v>235</v>
      </c>
      <c r="AU134" s="148" t="s">
        <v>153</v>
      </c>
      <c r="AY134" s="13" t="s">
        <v>146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153</v>
      </c>
      <c r="BK134" s="150">
        <f t="shared" si="9"/>
        <v>0</v>
      </c>
      <c r="BL134" s="13" t="s">
        <v>152</v>
      </c>
      <c r="BM134" s="148" t="s">
        <v>1357</v>
      </c>
    </row>
    <row r="135" spans="2:65" s="11" customFormat="1" ht="22.9" customHeight="1">
      <c r="B135" s="125"/>
      <c r="D135" s="126" t="s">
        <v>70</v>
      </c>
      <c r="E135" s="134" t="s">
        <v>152</v>
      </c>
      <c r="F135" s="134" t="s">
        <v>230</v>
      </c>
      <c r="I135" s="128"/>
      <c r="J135" s="135">
        <f>BK135</f>
        <v>0</v>
      </c>
      <c r="L135" s="125"/>
      <c r="M135" s="129"/>
      <c r="P135" s="130">
        <f>SUM(P136:P137)</f>
        <v>0</v>
      </c>
      <c r="R135" s="130">
        <f>SUM(R136:R137)</f>
        <v>0</v>
      </c>
      <c r="T135" s="131">
        <f>SUM(T136:T137)</f>
        <v>0</v>
      </c>
      <c r="AR135" s="126" t="s">
        <v>79</v>
      </c>
      <c r="AT135" s="132" t="s">
        <v>70</v>
      </c>
      <c r="AU135" s="132" t="s">
        <v>79</v>
      </c>
      <c r="AY135" s="126" t="s">
        <v>146</v>
      </c>
      <c r="BK135" s="133">
        <f>SUM(BK136:BK137)</f>
        <v>0</v>
      </c>
    </row>
    <row r="136" spans="2:65" s="1" customFormat="1" ht="16.5" customHeight="1">
      <c r="B136" s="136"/>
      <c r="C136" s="137" t="s">
        <v>186</v>
      </c>
      <c r="D136" s="137" t="s">
        <v>148</v>
      </c>
      <c r="E136" s="138" t="s">
        <v>841</v>
      </c>
      <c r="F136" s="139" t="s">
        <v>1315</v>
      </c>
      <c r="G136" s="140" t="s">
        <v>151</v>
      </c>
      <c r="H136" s="141">
        <v>115.7</v>
      </c>
      <c r="I136" s="142"/>
      <c r="J136" s="141">
        <f>ROUND(I136*H136,3)</f>
        <v>0</v>
      </c>
      <c r="K136" s="143"/>
      <c r="L136" s="28"/>
      <c r="M136" s="144" t="s">
        <v>1</v>
      </c>
      <c r="N136" s="145" t="s">
        <v>37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152</v>
      </c>
      <c r="AT136" s="148" t="s">
        <v>148</v>
      </c>
      <c r="AU136" s="148" t="s">
        <v>153</v>
      </c>
      <c r="AY136" s="13" t="s">
        <v>146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153</v>
      </c>
      <c r="BK136" s="150">
        <f>ROUND(I136*H136,3)</f>
        <v>0</v>
      </c>
      <c r="BL136" s="13" t="s">
        <v>152</v>
      </c>
      <c r="BM136" s="148" t="s">
        <v>1358</v>
      </c>
    </row>
    <row r="137" spans="2:65" s="1" customFormat="1" ht="21.75" customHeight="1">
      <c r="B137" s="136"/>
      <c r="C137" s="137" t="s">
        <v>170</v>
      </c>
      <c r="D137" s="137" t="s">
        <v>148</v>
      </c>
      <c r="E137" s="138" t="s">
        <v>392</v>
      </c>
      <c r="F137" s="139" t="s">
        <v>1317</v>
      </c>
      <c r="G137" s="140" t="s">
        <v>151</v>
      </c>
      <c r="H137" s="141">
        <v>21.2</v>
      </c>
      <c r="I137" s="142"/>
      <c r="J137" s="141">
        <f>ROUND(I137*H137,3)</f>
        <v>0</v>
      </c>
      <c r="K137" s="143"/>
      <c r="L137" s="28"/>
      <c r="M137" s="144" t="s">
        <v>1</v>
      </c>
      <c r="N137" s="145" t="s">
        <v>37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152</v>
      </c>
      <c r="AT137" s="148" t="s">
        <v>148</v>
      </c>
      <c r="AU137" s="148" t="s">
        <v>153</v>
      </c>
      <c r="AY137" s="13" t="s">
        <v>146</v>
      </c>
      <c r="BE137" s="149">
        <f>IF(N137="základná",J137,0)</f>
        <v>0</v>
      </c>
      <c r="BF137" s="149">
        <f>IF(N137="znížená",J137,0)</f>
        <v>0</v>
      </c>
      <c r="BG137" s="149">
        <f>IF(N137="zákl. prenesená",J137,0)</f>
        <v>0</v>
      </c>
      <c r="BH137" s="149">
        <f>IF(N137="zníž. prenesená",J137,0)</f>
        <v>0</v>
      </c>
      <c r="BI137" s="149">
        <f>IF(N137="nulová",J137,0)</f>
        <v>0</v>
      </c>
      <c r="BJ137" s="13" t="s">
        <v>153</v>
      </c>
      <c r="BK137" s="150">
        <f>ROUND(I137*H137,3)</f>
        <v>0</v>
      </c>
      <c r="BL137" s="13" t="s">
        <v>152</v>
      </c>
      <c r="BM137" s="148" t="s">
        <v>1359</v>
      </c>
    </row>
    <row r="138" spans="2:65" s="11" customFormat="1" ht="25.9" customHeight="1">
      <c r="B138" s="125"/>
      <c r="D138" s="126" t="s">
        <v>70</v>
      </c>
      <c r="E138" s="127" t="s">
        <v>275</v>
      </c>
      <c r="F138" s="127" t="s">
        <v>276</v>
      </c>
      <c r="I138" s="128"/>
      <c r="J138" s="115">
        <f>BK138</f>
        <v>0</v>
      </c>
      <c r="L138" s="125"/>
      <c r="M138" s="129"/>
      <c r="P138" s="130">
        <f>SUM(P139:P159)</f>
        <v>0</v>
      </c>
      <c r="R138" s="130">
        <f>SUM(R139:R159)</f>
        <v>0</v>
      </c>
      <c r="T138" s="131">
        <f>SUM(T139:T159)</f>
        <v>0</v>
      </c>
      <c r="AR138" s="126" t="s">
        <v>156</v>
      </c>
      <c r="AT138" s="132" t="s">
        <v>70</v>
      </c>
      <c r="AU138" s="132" t="s">
        <v>71</v>
      </c>
      <c r="AY138" s="126" t="s">
        <v>146</v>
      </c>
      <c r="BK138" s="133">
        <f>SUM(BK139:BK159)</f>
        <v>0</v>
      </c>
    </row>
    <row r="139" spans="2:65" s="1" customFormat="1" ht="16.5" customHeight="1">
      <c r="B139" s="136"/>
      <c r="C139" s="137" t="s">
        <v>193</v>
      </c>
      <c r="D139" s="137" t="s">
        <v>148</v>
      </c>
      <c r="E139" s="138" t="s">
        <v>1360</v>
      </c>
      <c r="F139" s="139" t="s">
        <v>1361</v>
      </c>
      <c r="G139" s="140" t="s">
        <v>246</v>
      </c>
      <c r="H139" s="141">
        <v>450</v>
      </c>
      <c r="I139" s="142"/>
      <c r="J139" s="141">
        <f t="shared" ref="J139:J159" si="10">ROUND(I139*H139,3)</f>
        <v>0</v>
      </c>
      <c r="K139" s="143"/>
      <c r="L139" s="28"/>
      <c r="M139" s="144" t="s">
        <v>1</v>
      </c>
      <c r="N139" s="145" t="s">
        <v>37</v>
      </c>
      <c r="P139" s="146">
        <f t="shared" ref="P139:P159" si="11">O139*H139</f>
        <v>0</v>
      </c>
      <c r="Q139" s="146">
        <v>0</v>
      </c>
      <c r="R139" s="146">
        <f t="shared" ref="R139:R159" si="12">Q139*H139</f>
        <v>0</v>
      </c>
      <c r="S139" s="146">
        <v>0</v>
      </c>
      <c r="T139" s="147">
        <f t="shared" ref="T139:T159" si="13">S139*H139</f>
        <v>0</v>
      </c>
      <c r="AR139" s="148" t="s">
        <v>280</v>
      </c>
      <c r="AT139" s="148" t="s">
        <v>148</v>
      </c>
      <c r="AU139" s="148" t="s">
        <v>79</v>
      </c>
      <c r="AY139" s="13" t="s">
        <v>146</v>
      </c>
      <c r="BE139" s="149">
        <f t="shared" ref="BE139:BE159" si="14">IF(N139="základná",J139,0)</f>
        <v>0</v>
      </c>
      <c r="BF139" s="149">
        <f t="shared" ref="BF139:BF159" si="15">IF(N139="znížená",J139,0)</f>
        <v>0</v>
      </c>
      <c r="BG139" s="149">
        <f t="shared" ref="BG139:BG159" si="16">IF(N139="zákl. prenesená",J139,0)</f>
        <v>0</v>
      </c>
      <c r="BH139" s="149">
        <f t="shared" ref="BH139:BH159" si="17">IF(N139="zníž. prenesená",J139,0)</f>
        <v>0</v>
      </c>
      <c r="BI139" s="149">
        <f t="shared" ref="BI139:BI159" si="18">IF(N139="nulová",J139,0)</f>
        <v>0</v>
      </c>
      <c r="BJ139" s="13" t="s">
        <v>153</v>
      </c>
      <c r="BK139" s="150">
        <f t="shared" ref="BK139:BK159" si="19">ROUND(I139*H139,3)</f>
        <v>0</v>
      </c>
      <c r="BL139" s="13" t="s">
        <v>280</v>
      </c>
      <c r="BM139" s="148" t="s">
        <v>1362</v>
      </c>
    </row>
    <row r="140" spans="2:65" s="1" customFormat="1" ht="16.5" customHeight="1">
      <c r="B140" s="136"/>
      <c r="C140" s="151" t="s">
        <v>175</v>
      </c>
      <c r="D140" s="151" t="s">
        <v>235</v>
      </c>
      <c r="E140" s="152" t="s">
        <v>1363</v>
      </c>
      <c r="F140" s="153" t="s">
        <v>1364</v>
      </c>
      <c r="G140" s="154" t="s">
        <v>246</v>
      </c>
      <c r="H140" s="155">
        <v>450</v>
      </c>
      <c r="I140" s="156"/>
      <c r="J140" s="155">
        <f t="shared" si="10"/>
        <v>0</v>
      </c>
      <c r="K140" s="157"/>
      <c r="L140" s="158"/>
      <c r="M140" s="159" t="s">
        <v>1</v>
      </c>
      <c r="N140" s="160" t="s">
        <v>37</v>
      </c>
      <c r="P140" s="146">
        <f t="shared" si="11"/>
        <v>0</v>
      </c>
      <c r="Q140" s="146">
        <v>0</v>
      </c>
      <c r="R140" s="146">
        <f t="shared" si="12"/>
        <v>0</v>
      </c>
      <c r="S140" s="146">
        <v>0</v>
      </c>
      <c r="T140" s="147">
        <f t="shared" si="13"/>
        <v>0</v>
      </c>
      <c r="AR140" s="148" t="s">
        <v>688</v>
      </c>
      <c r="AT140" s="148" t="s">
        <v>235</v>
      </c>
      <c r="AU140" s="148" t="s">
        <v>79</v>
      </c>
      <c r="AY140" s="13" t="s">
        <v>146</v>
      </c>
      <c r="BE140" s="149">
        <f t="shared" si="14"/>
        <v>0</v>
      </c>
      <c r="BF140" s="149">
        <f t="shared" si="15"/>
        <v>0</v>
      </c>
      <c r="BG140" s="149">
        <f t="shared" si="16"/>
        <v>0</v>
      </c>
      <c r="BH140" s="149">
        <f t="shared" si="17"/>
        <v>0</v>
      </c>
      <c r="BI140" s="149">
        <f t="shared" si="18"/>
        <v>0</v>
      </c>
      <c r="BJ140" s="13" t="s">
        <v>153</v>
      </c>
      <c r="BK140" s="150">
        <f t="shared" si="19"/>
        <v>0</v>
      </c>
      <c r="BL140" s="13" t="s">
        <v>280</v>
      </c>
      <c r="BM140" s="148" t="s">
        <v>1365</v>
      </c>
    </row>
    <row r="141" spans="2:65" s="1" customFormat="1" ht="21.75" customHeight="1">
      <c r="B141" s="136"/>
      <c r="C141" s="137" t="s">
        <v>201</v>
      </c>
      <c r="D141" s="137" t="s">
        <v>148</v>
      </c>
      <c r="E141" s="138" t="s">
        <v>1366</v>
      </c>
      <c r="F141" s="139" t="s">
        <v>1367</v>
      </c>
      <c r="G141" s="140" t="s">
        <v>199</v>
      </c>
      <c r="H141" s="141">
        <v>1</v>
      </c>
      <c r="I141" s="142"/>
      <c r="J141" s="141">
        <f t="shared" si="10"/>
        <v>0</v>
      </c>
      <c r="K141" s="143"/>
      <c r="L141" s="28"/>
      <c r="M141" s="144" t="s">
        <v>1</v>
      </c>
      <c r="N141" s="145" t="s">
        <v>37</v>
      </c>
      <c r="P141" s="146">
        <f t="shared" si="11"/>
        <v>0</v>
      </c>
      <c r="Q141" s="146">
        <v>0</v>
      </c>
      <c r="R141" s="146">
        <f t="shared" si="12"/>
        <v>0</v>
      </c>
      <c r="S141" s="146">
        <v>0</v>
      </c>
      <c r="T141" s="147">
        <f t="shared" si="13"/>
        <v>0</v>
      </c>
      <c r="AR141" s="148" t="s">
        <v>280</v>
      </c>
      <c r="AT141" s="148" t="s">
        <v>148</v>
      </c>
      <c r="AU141" s="148" t="s">
        <v>79</v>
      </c>
      <c r="AY141" s="13" t="s">
        <v>146</v>
      </c>
      <c r="BE141" s="149">
        <f t="shared" si="14"/>
        <v>0</v>
      </c>
      <c r="BF141" s="149">
        <f t="shared" si="15"/>
        <v>0</v>
      </c>
      <c r="BG141" s="149">
        <f t="shared" si="16"/>
        <v>0</v>
      </c>
      <c r="BH141" s="149">
        <f t="shared" si="17"/>
        <v>0</v>
      </c>
      <c r="BI141" s="149">
        <f t="shared" si="18"/>
        <v>0</v>
      </c>
      <c r="BJ141" s="13" t="s">
        <v>153</v>
      </c>
      <c r="BK141" s="150">
        <f t="shared" si="19"/>
        <v>0</v>
      </c>
      <c r="BL141" s="13" t="s">
        <v>280</v>
      </c>
      <c r="BM141" s="148" t="s">
        <v>1368</v>
      </c>
    </row>
    <row r="142" spans="2:65" s="1" customFormat="1" ht="16.5" customHeight="1">
      <c r="B142" s="136"/>
      <c r="C142" s="151" t="s">
        <v>178</v>
      </c>
      <c r="D142" s="151" t="s">
        <v>235</v>
      </c>
      <c r="E142" s="152" t="s">
        <v>1369</v>
      </c>
      <c r="F142" s="153" t="s">
        <v>1370</v>
      </c>
      <c r="G142" s="154" t="s">
        <v>199</v>
      </c>
      <c r="H142" s="155">
        <v>1</v>
      </c>
      <c r="I142" s="156"/>
      <c r="J142" s="155">
        <f t="shared" si="10"/>
        <v>0</v>
      </c>
      <c r="K142" s="157"/>
      <c r="L142" s="158"/>
      <c r="M142" s="159" t="s">
        <v>1</v>
      </c>
      <c r="N142" s="160" t="s">
        <v>37</v>
      </c>
      <c r="P142" s="146">
        <f t="shared" si="11"/>
        <v>0</v>
      </c>
      <c r="Q142" s="146">
        <v>0</v>
      </c>
      <c r="R142" s="146">
        <f t="shared" si="12"/>
        <v>0</v>
      </c>
      <c r="S142" s="146">
        <v>0</v>
      </c>
      <c r="T142" s="147">
        <f t="shared" si="13"/>
        <v>0</v>
      </c>
      <c r="AR142" s="148" t="s">
        <v>688</v>
      </c>
      <c r="AT142" s="148" t="s">
        <v>235</v>
      </c>
      <c r="AU142" s="148" t="s">
        <v>79</v>
      </c>
      <c r="AY142" s="13" t="s">
        <v>146</v>
      </c>
      <c r="BE142" s="149">
        <f t="shared" si="14"/>
        <v>0</v>
      </c>
      <c r="BF142" s="149">
        <f t="shared" si="15"/>
        <v>0</v>
      </c>
      <c r="BG142" s="149">
        <f t="shared" si="16"/>
        <v>0</v>
      </c>
      <c r="BH142" s="149">
        <f t="shared" si="17"/>
        <v>0</v>
      </c>
      <c r="BI142" s="149">
        <f t="shared" si="18"/>
        <v>0</v>
      </c>
      <c r="BJ142" s="13" t="s">
        <v>153</v>
      </c>
      <c r="BK142" s="150">
        <f t="shared" si="19"/>
        <v>0</v>
      </c>
      <c r="BL142" s="13" t="s">
        <v>280</v>
      </c>
      <c r="BM142" s="148" t="s">
        <v>1371</v>
      </c>
    </row>
    <row r="143" spans="2:65" s="1" customFormat="1" ht="21.75" customHeight="1">
      <c r="B143" s="136"/>
      <c r="C143" s="137" t="s">
        <v>209</v>
      </c>
      <c r="D143" s="137" t="s">
        <v>148</v>
      </c>
      <c r="E143" s="138" t="s">
        <v>1372</v>
      </c>
      <c r="F143" s="139" t="s">
        <v>1373</v>
      </c>
      <c r="G143" s="140" t="s">
        <v>199</v>
      </c>
      <c r="H143" s="141">
        <v>1</v>
      </c>
      <c r="I143" s="142"/>
      <c r="J143" s="141">
        <f t="shared" si="10"/>
        <v>0</v>
      </c>
      <c r="K143" s="143"/>
      <c r="L143" s="28"/>
      <c r="M143" s="144" t="s">
        <v>1</v>
      </c>
      <c r="N143" s="145" t="s">
        <v>37</v>
      </c>
      <c r="P143" s="146">
        <f t="shared" si="11"/>
        <v>0</v>
      </c>
      <c r="Q143" s="146">
        <v>0</v>
      </c>
      <c r="R143" s="146">
        <f t="shared" si="12"/>
        <v>0</v>
      </c>
      <c r="S143" s="146">
        <v>0</v>
      </c>
      <c r="T143" s="147">
        <f t="shared" si="13"/>
        <v>0</v>
      </c>
      <c r="AR143" s="148" t="s">
        <v>280</v>
      </c>
      <c r="AT143" s="148" t="s">
        <v>148</v>
      </c>
      <c r="AU143" s="148" t="s">
        <v>79</v>
      </c>
      <c r="AY143" s="13" t="s">
        <v>146</v>
      </c>
      <c r="BE143" s="149">
        <f t="shared" si="14"/>
        <v>0</v>
      </c>
      <c r="BF143" s="149">
        <f t="shared" si="15"/>
        <v>0</v>
      </c>
      <c r="BG143" s="149">
        <f t="shared" si="16"/>
        <v>0</v>
      </c>
      <c r="BH143" s="149">
        <f t="shared" si="17"/>
        <v>0</v>
      </c>
      <c r="BI143" s="149">
        <f t="shared" si="18"/>
        <v>0</v>
      </c>
      <c r="BJ143" s="13" t="s">
        <v>153</v>
      </c>
      <c r="BK143" s="150">
        <f t="shared" si="19"/>
        <v>0</v>
      </c>
      <c r="BL143" s="13" t="s">
        <v>280</v>
      </c>
      <c r="BM143" s="148" t="s">
        <v>1374</v>
      </c>
    </row>
    <row r="144" spans="2:65" s="1" customFormat="1" ht="24.2" customHeight="1">
      <c r="B144" s="136"/>
      <c r="C144" s="151" t="s">
        <v>182</v>
      </c>
      <c r="D144" s="151" t="s">
        <v>235</v>
      </c>
      <c r="E144" s="152" t="s">
        <v>1375</v>
      </c>
      <c r="F144" s="153" t="s">
        <v>1376</v>
      </c>
      <c r="G144" s="154" t="s">
        <v>199</v>
      </c>
      <c r="H144" s="155">
        <v>1</v>
      </c>
      <c r="I144" s="156"/>
      <c r="J144" s="155">
        <f t="shared" si="10"/>
        <v>0</v>
      </c>
      <c r="K144" s="157"/>
      <c r="L144" s="158"/>
      <c r="M144" s="159" t="s">
        <v>1</v>
      </c>
      <c r="N144" s="160" t="s">
        <v>37</v>
      </c>
      <c r="P144" s="146">
        <f t="shared" si="11"/>
        <v>0</v>
      </c>
      <c r="Q144" s="146">
        <v>0</v>
      </c>
      <c r="R144" s="146">
        <f t="shared" si="12"/>
        <v>0</v>
      </c>
      <c r="S144" s="146">
        <v>0</v>
      </c>
      <c r="T144" s="147">
        <f t="shared" si="13"/>
        <v>0</v>
      </c>
      <c r="AR144" s="148" t="s">
        <v>688</v>
      </c>
      <c r="AT144" s="148" t="s">
        <v>235</v>
      </c>
      <c r="AU144" s="148" t="s">
        <v>79</v>
      </c>
      <c r="AY144" s="13" t="s">
        <v>146</v>
      </c>
      <c r="BE144" s="149">
        <f t="shared" si="14"/>
        <v>0</v>
      </c>
      <c r="BF144" s="149">
        <f t="shared" si="15"/>
        <v>0</v>
      </c>
      <c r="BG144" s="149">
        <f t="shared" si="16"/>
        <v>0</v>
      </c>
      <c r="BH144" s="149">
        <f t="shared" si="17"/>
        <v>0</v>
      </c>
      <c r="BI144" s="149">
        <f t="shared" si="18"/>
        <v>0</v>
      </c>
      <c r="BJ144" s="13" t="s">
        <v>153</v>
      </c>
      <c r="BK144" s="150">
        <f t="shared" si="19"/>
        <v>0</v>
      </c>
      <c r="BL144" s="13" t="s">
        <v>280</v>
      </c>
      <c r="BM144" s="148" t="s">
        <v>1377</v>
      </c>
    </row>
    <row r="145" spans="2:65" s="1" customFormat="1" ht="24.2" customHeight="1">
      <c r="B145" s="136"/>
      <c r="C145" s="137" t="s">
        <v>216</v>
      </c>
      <c r="D145" s="137" t="s">
        <v>148</v>
      </c>
      <c r="E145" s="138" t="s">
        <v>1378</v>
      </c>
      <c r="F145" s="139" t="s">
        <v>1379</v>
      </c>
      <c r="G145" s="140" t="s">
        <v>246</v>
      </c>
      <c r="H145" s="141">
        <v>600</v>
      </c>
      <c r="I145" s="142"/>
      <c r="J145" s="141">
        <f t="shared" si="10"/>
        <v>0</v>
      </c>
      <c r="K145" s="143"/>
      <c r="L145" s="28"/>
      <c r="M145" s="144" t="s">
        <v>1</v>
      </c>
      <c r="N145" s="145" t="s">
        <v>37</v>
      </c>
      <c r="P145" s="146">
        <f t="shared" si="11"/>
        <v>0</v>
      </c>
      <c r="Q145" s="146">
        <v>0</v>
      </c>
      <c r="R145" s="146">
        <f t="shared" si="12"/>
        <v>0</v>
      </c>
      <c r="S145" s="146">
        <v>0</v>
      </c>
      <c r="T145" s="147">
        <f t="shared" si="13"/>
        <v>0</v>
      </c>
      <c r="AR145" s="148" t="s">
        <v>280</v>
      </c>
      <c r="AT145" s="148" t="s">
        <v>148</v>
      </c>
      <c r="AU145" s="148" t="s">
        <v>79</v>
      </c>
      <c r="AY145" s="13" t="s">
        <v>146</v>
      </c>
      <c r="BE145" s="149">
        <f t="shared" si="14"/>
        <v>0</v>
      </c>
      <c r="BF145" s="149">
        <f t="shared" si="15"/>
        <v>0</v>
      </c>
      <c r="BG145" s="149">
        <f t="shared" si="16"/>
        <v>0</v>
      </c>
      <c r="BH145" s="149">
        <f t="shared" si="17"/>
        <v>0</v>
      </c>
      <c r="BI145" s="149">
        <f t="shared" si="18"/>
        <v>0</v>
      </c>
      <c r="BJ145" s="13" t="s">
        <v>153</v>
      </c>
      <c r="BK145" s="150">
        <f t="shared" si="19"/>
        <v>0</v>
      </c>
      <c r="BL145" s="13" t="s">
        <v>280</v>
      </c>
      <c r="BM145" s="148" t="s">
        <v>1380</v>
      </c>
    </row>
    <row r="146" spans="2:65" s="1" customFormat="1" ht="16.5" customHeight="1">
      <c r="B146" s="136"/>
      <c r="C146" s="151" t="s">
        <v>7</v>
      </c>
      <c r="D146" s="151" t="s">
        <v>235</v>
      </c>
      <c r="E146" s="152" t="s">
        <v>1381</v>
      </c>
      <c r="F146" s="153" t="s">
        <v>1382</v>
      </c>
      <c r="G146" s="154" t="s">
        <v>263</v>
      </c>
      <c r="H146" s="155">
        <v>570</v>
      </c>
      <c r="I146" s="156"/>
      <c r="J146" s="155">
        <f t="shared" si="10"/>
        <v>0</v>
      </c>
      <c r="K146" s="157"/>
      <c r="L146" s="158"/>
      <c r="M146" s="159" t="s">
        <v>1</v>
      </c>
      <c r="N146" s="160" t="s">
        <v>37</v>
      </c>
      <c r="P146" s="146">
        <f t="shared" si="11"/>
        <v>0</v>
      </c>
      <c r="Q146" s="146">
        <v>0</v>
      </c>
      <c r="R146" s="146">
        <f t="shared" si="12"/>
        <v>0</v>
      </c>
      <c r="S146" s="146">
        <v>0</v>
      </c>
      <c r="T146" s="147">
        <f t="shared" si="13"/>
        <v>0</v>
      </c>
      <c r="AR146" s="148" t="s">
        <v>688</v>
      </c>
      <c r="AT146" s="148" t="s">
        <v>235</v>
      </c>
      <c r="AU146" s="148" t="s">
        <v>79</v>
      </c>
      <c r="AY146" s="13" t="s">
        <v>146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3" t="s">
        <v>153</v>
      </c>
      <c r="BK146" s="150">
        <f t="shared" si="19"/>
        <v>0</v>
      </c>
      <c r="BL146" s="13" t="s">
        <v>280</v>
      </c>
      <c r="BM146" s="148" t="s">
        <v>1383</v>
      </c>
    </row>
    <row r="147" spans="2:65" s="1" customFormat="1" ht="16.5" customHeight="1">
      <c r="B147" s="136"/>
      <c r="C147" s="137" t="s">
        <v>223</v>
      </c>
      <c r="D147" s="137" t="s">
        <v>148</v>
      </c>
      <c r="E147" s="138" t="s">
        <v>1384</v>
      </c>
      <c r="F147" s="139" t="s">
        <v>1385</v>
      </c>
      <c r="G147" s="140" t="s">
        <v>199</v>
      </c>
      <c r="H147" s="141">
        <v>68</v>
      </c>
      <c r="I147" s="142"/>
      <c r="J147" s="141">
        <f t="shared" si="10"/>
        <v>0</v>
      </c>
      <c r="K147" s="143"/>
      <c r="L147" s="28"/>
      <c r="M147" s="144" t="s">
        <v>1</v>
      </c>
      <c r="N147" s="145" t="s">
        <v>37</v>
      </c>
      <c r="P147" s="146">
        <f t="shared" si="11"/>
        <v>0</v>
      </c>
      <c r="Q147" s="146">
        <v>0</v>
      </c>
      <c r="R147" s="146">
        <f t="shared" si="12"/>
        <v>0</v>
      </c>
      <c r="S147" s="146">
        <v>0</v>
      </c>
      <c r="T147" s="147">
        <f t="shared" si="13"/>
        <v>0</v>
      </c>
      <c r="AR147" s="148" t="s">
        <v>280</v>
      </c>
      <c r="AT147" s="148" t="s">
        <v>148</v>
      </c>
      <c r="AU147" s="148" t="s">
        <v>79</v>
      </c>
      <c r="AY147" s="13" t="s">
        <v>146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153</v>
      </c>
      <c r="BK147" s="150">
        <f t="shared" si="19"/>
        <v>0</v>
      </c>
      <c r="BL147" s="13" t="s">
        <v>280</v>
      </c>
      <c r="BM147" s="148" t="s">
        <v>1386</v>
      </c>
    </row>
    <row r="148" spans="2:65" s="1" customFormat="1" ht="16.5" customHeight="1">
      <c r="B148" s="136"/>
      <c r="C148" s="151" t="s">
        <v>189</v>
      </c>
      <c r="D148" s="151" t="s">
        <v>235</v>
      </c>
      <c r="E148" s="152" t="s">
        <v>1387</v>
      </c>
      <c r="F148" s="153" t="s">
        <v>1388</v>
      </c>
      <c r="G148" s="154" t="s">
        <v>199</v>
      </c>
      <c r="H148" s="155">
        <v>68</v>
      </c>
      <c r="I148" s="156"/>
      <c r="J148" s="155">
        <f t="shared" si="10"/>
        <v>0</v>
      </c>
      <c r="K148" s="157"/>
      <c r="L148" s="158"/>
      <c r="M148" s="159" t="s">
        <v>1</v>
      </c>
      <c r="N148" s="160" t="s">
        <v>37</v>
      </c>
      <c r="P148" s="146">
        <f t="shared" si="11"/>
        <v>0</v>
      </c>
      <c r="Q148" s="146">
        <v>0</v>
      </c>
      <c r="R148" s="146">
        <f t="shared" si="12"/>
        <v>0</v>
      </c>
      <c r="S148" s="146">
        <v>0</v>
      </c>
      <c r="T148" s="147">
        <f t="shared" si="13"/>
        <v>0</v>
      </c>
      <c r="AR148" s="148" t="s">
        <v>688</v>
      </c>
      <c r="AT148" s="148" t="s">
        <v>235</v>
      </c>
      <c r="AU148" s="148" t="s">
        <v>79</v>
      </c>
      <c r="AY148" s="13" t="s">
        <v>146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153</v>
      </c>
      <c r="BK148" s="150">
        <f t="shared" si="19"/>
        <v>0</v>
      </c>
      <c r="BL148" s="13" t="s">
        <v>280</v>
      </c>
      <c r="BM148" s="148" t="s">
        <v>1389</v>
      </c>
    </row>
    <row r="149" spans="2:65" s="1" customFormat="1" ht="16.5" customHeight="1">
      <c r="B149" s="136"/>
      <c r="C149" s="137" t="s">
        <v>231</v>
      </c>
      <c r="D149" s="137" t="s">
        <v>148</v>
      </c>
      <c r="E149" s="138" t="s">
        <v>1390</v>
      </c>
      <c r="F149" s="139" t="s">
        <v>1391</v>
      </c>
      <c r="G149" s="140" t="s">
        <v>246</v>
      </c>
      <c r="H149" s="141">
        <v>60</v>
      </c>
      <c r="I149" s="142"/>
      <c r="J149" s="141">
        <f t="shared" si="10"/>
        <v>0</v>
      </c>
      <c r="K149" s="143"/>
      <c r="L149" s="28"/>
      <c r="M149" s="144" t="s">
        <v>1</v>
      </c>
      <c r="N149" s="145" t="s">
        <v>37</v>
      </c>
      <c r="P149" s="146">
        <f t="shared" si="11"/>
        <v>0</v>
      </c>
      <c r="Q149" s="146">
        <v>0</v>
      </c>
      <c r="R149" s="146">
        <f t="shared" si="12"/>
        <v>0</v>
      </c>
      <c r="S149" s="146">
        <v>0</v>
      </c>
      <c r="T149" s="147">
        <f t="shared" si="13"/>
        <v>0</v>
      </c>
      <c r="AR149" s="148" t="s">
        <v>280</v>
      </c>
      <c r="AT149" s="148" t="s">
        <v>148</v>
      </c>
      <c r="AU149" s="148" t="s">
        <v>79</v>
      </c>
      <c r="AY149" s="13" t="s">
        <v>146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153</v>
      </c>
      <c r="BK149" s="150">
        <f t="shared" si="19"/>
        <v>0</v>
      </c>
      <c r="BL149" s="13" t="s">
        <v>280</v>
      </c>
      <c r="BM149" s="148" t="s">
        <v>1392</v>
      </c>
    </row>
    <row r="150" spans="2:65" s="1" customFormat="1" ht="16.5" customHeight="1">
      <c r="B150" s="136"/>
      <c r="C150" s="151" t="s">
        <v>192</v>
      </c>
      <c r="D150" s="151" t="s">
        <v>235</v>
      </c>
      <c r="E150" s="152" t="s">
        <v>1393</v>
      </c>
      <c r="F150" s="153" t="s">
        <v>1394</v>
      </c>
      <c r="G150" s="154" t="s">
        <v>246</v>
      </c>
      <c r="H150" s="155">
        <v>60</v>
      </c>
      <c r="I150" s="156"/>
      <c r="J150" s="155">
        <f t="shared" si="10"/>
        <v>0</v>
      </c>
      <c r="K150" s="157"/>
      <c r="L150" s="158"/>
      <c r="M150" s="159" t="s">
        <v>1</v>
      </c>
      <c r="N150" s="160" t="s">
        <v>37</v>
      </c>
      <c r="P150" s="146">
        <f t="shared" si="11"/>
        <v>0</v>
      </c>
      <c r="Q150" s="146">
        <v>0</v>
      </c>
      <c r="R150" s="146">
        <f t="shared" si="12"/>
        <v>0</v>
      </c>
      <c r="S150" s="146">
        <v>0</v>
      </c>
      <c r="T150" s="147">
        <f t="shared" si="13"/>
        <v>0</v>
      </c>
      <c r="AR150" s="148" t="s">
        <v>688</v>
      </c>
      <c r="AT150" s="148" t="s">
        <v>235</v>
      </c>
      <c r="AU150" s="148" t="s">
        <v>79</v>
      </c>
      <c r="AY150" s="13" t="s">
        <v>146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153</v>
      </c>
      <c r="BK150" s="150">
        <f t="shared" si="19"/>
        <v>0</v>
      </c>
      <c r="BL150" s="13" t="s">
        <v>280</v>
      </c>
      <c r="BM150" s="148" t="s">
        <v>1395</v>
      </c>
    </row>
    <row r="151" spans="2:65" s="1" customFormat="1" ht="24.2" customHeight="1">
      <c r="B151" s="136"/>
      <c r="C151" s="137" t="s">
        <v>243</v>
      </c>
      <c r="D151" s="137" t="s">
        <v>148</v>
      </c>
      <c r="E151" s="138" t="s">
        <v>1396</v>
      </c>
      <c r="F151" s="139" t="s">
        <v>1397</v>
      </c>
      <c r="G151" s="140" t="s">
        <v>246</v>
      </c>
      <c r="H151" s="141">
        <v>140</v>
      </c>
      <c r="I151" s="142"/>
      <c r="J151" s="141">
        <f t="shared" si="10"/>
        <v>0</v>
      </c>
      <c r="K151" s="143"/>
      <c r="L151" s="28"/>
      <c r="M151" s="144" t="s">
        <v>1</v>
      </c>
      <c r="N151" s="145" t="s">
        <v>37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280</v>
      </c>
      <c r="AT151" s="148" t="s">
        <v>148</v>
      </c>
      <c r="AU151" s="148" t="s">
        <v>79</v>
      </c>
      <c r="AY151" s="13" t="s">
        <v>146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153</v>
      </c>
      <c r="BK151" s="150">
        <f t="shared" si="19"/>
        <v>0</v>
      </c>
      <c r="BL151" s="13" t="s">
        <v>280</v>
      </c>
      <c r="BM151" s="148" t="s">
        <v>1398</v>
      </c>
    </row>
    <row r="152" spans="2:65" s="1" customFormat="1" ht="16.5" customHeight="1">
      <c r="B152" s="136"/>
      <c r="C152" s="151" t="s">
        <v>196</v>
      </c>
      <c r="D152" s="151" t="s">
        <v>235</v>
      </c>
      <c r="E152" s="152" t="s">
        <v>1399</v>
      </c>
      <c r="F152" s="153" t="s">
        <v>1400</v>
      </c>
      <c r="G152" s="154" t="s">
        <v>246</v>
      </c>
      <c r="H152" s="155">
        <v>140</v>
      </c>
      <c r="I152" s="156"/>
      <c r="J152" s="155">
        <f t="shared" si="10"/>
        <v>0</v>
      </c>
      <c r="K152" s="157"/>
      <c r="L152" s="158"/>
      <c r="M152" s="159" t="s">
        <v>1</v>
      </c>
      <c r="N152" s="160" t="s">
        <v>37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688</v>
      </c>
      <c r="AT152" s="148" t="s">
        <v>235</v>
      </c>
      <c r="AU152" s="148" t="s">
        <v>79</v>
      </c>
      <c r="AY152" s="13" t="s">
        <v>146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153</v>
      </c>
      <c r="BK152" s="150">
        <f t="shared" si="19"/>
        <v>0</v>
      </c>
      <c r="BL152" s="13" t="s">
        <v>280</v>
      </c>
      <c r="BM152" s="148" t="s">
        <v>1401</v>
      </c>
    </row>
    <row r="153" spans="2:65" s="1" customFormat="1" ht="24.2" customHeight="1">
      <c r="B153" s="136"/>
      <c r="C153" s="137" t="s">
        <v>251</v>
      </c>
      <c r="D153" s="137" t="s">
        <v>148</v>
      </c>
      <c r="E153" s="138" t="s">
        <v>1402</v>
      </c>
      <c r="F153" s="139" t="s">
        <v>1403</v>
      </c>
      <c r="G153" s="140" t="s">
        <v>246</v>
      </c>
      <c r="H153" s="141">
        <v>70</v>
      </c>
      <c r="I153" s="142"/>
      <c r="J153" s="141">
        <f t="shared" si="10"/>
        <v>0</v>
      </c>
      <c r="K153" s="143"/>
      <c r="L153" s="28"/>
      <c r="M153" s="144" t="s">
        <v>1</v>
      </c>
      <c r="N153" s="145" t="s">
        <v>37</v>
      </c>
      <c r="P153" s="146">
        <f t="shared" si="11"/>
        <v>0</v>
      </c>
      <c r="Q153" s="146">
        <v>0</v>
      </c>
      <c r="R153" s="146">
        <f t="shared" si="12"/>
        <v>0</v>
      </c>
      <c r="S153" s="146">
        <v>0</v>
      </c>
      <c r="T153" s="147">
        <f t="shared" si="13"/>
        <v>0</v>
      </c>
      <c r="AR153" s="148" t="s">
        <v>280</v>
      </c>
      <c r="AT153" s="148" t="s">
        <v>148</v>
      </c>
      <c r="AU153" s="148" t="s">
        <v>79</v>
      </c>
      <c r="AY153" s="13" t="s">
        <v>146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153</v>
      </c>
      <c r="BK153" s="150">
        <f t="shared" si="19"/>
        <v>0</v>
      </c>
      <c r="BL153" s="13" t="s">
        <v>280</v>
      </c>
      <c r="BM153" s="148" t="s">
        <v>1404</v>
      </c>
    </row>
    <row r="154" spans="2:65" s="1" customFormat="1" ht="16.5" customHeight="1">
      <c r="B154" s="136"/>
      <c r="C154" s="151" t="s">
        <v>200</v>
      </c>
      <c r="D154" s="151" t="s">
        <v>235</v>
      </c>
      <c r="E154" s="152" t="s">
        <v>1405</v>
      </c>
      <c r="F154" s="153" t="s">
        <v>1406</v>
      </c>
      <c r="G154" s="154" t="s">
        <v>246</v>
      </c>
      <c r="H154" s="155">
        <v>70</v>
      </c>
      <c r="I154" s="156"/>
      <c r="J154" s="155">
        <f t="shared" si="10"/>
        <v>0</v>
      </c>
      <c r="K154" s="157"/>
      <c r="L154" s="158"/>
      <c r="M154" s="159" t="s">
        <v>1</v>
      </c>
      <c r="N154" s="160" t="s">
        <v>37</v>
      </c>
      <c r="P154" s="146">
        <f t="shared" si="11"/>
        <v>0</v>
      </c>
      <c r="Q154" s="146">
        <v>0</v>
      </c>
      <c r="R154" s="146">
        <f t="shared" si="12"/>
        <v>0</v>
      </c>
      <c r="S154" s="146">
        <v>0</v>
      </c>
      <c r="T154" s="147">
        <f t="shared" si="13"/>
        <v>0</v>
      </c>
      <c r="AR154" s="148" t="s">
        <v>688</v>
      </c>
      <c r="AT154" s="148" t="s">
        <v>235</v>
      </c>
      <c r="AU154" s="148" t="s">
        <v>79</v>
      </c>
      <c r="AY154" s="13" t="s">
        <v>146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153</v>
      </c>
      <c r="BK154" s="150">
        <f t="shared" si="19"/>
        <v>0</v>
      </c>
      <c r="BL154" s="13" t="s">
        <v>280</v>
      </c>
      <c r="BM154" s="148" t="s">
        <v>1407</v>
      </c>
    </row>
    <row r="155" spans="2:65" s="1" customFormat="1" ht="24.2" customHeight="1">
      <c r="B155" s="136"/>
      <c r="C155" s="137" t="s">
        <v>260</v>
      </c>
      <c r="D155" s="137" t="s">
        <v>148</v>
      </c>
      <c r="E155" s="138" t="s">
        <v>1408</v>
      </c>
      <c r="F155" s="139" t="s">
        <v>1409</v>
      </c>
      <c r="G155" s="140" t="s">
        <v>246</v>
      </c>
      <c r="H155" s="141">
        <v>710</v>
      </c>
      <c r="I155" s="142"/>
      <c r="J155" s="141">
        <f t="shared" si="10"/>
        <v>0</v>
      </c>
      <c r="K155" s="143"/>
      <c r="L155" s="28"/>
      <c r="M155" s="144" t="s">
        <v>1</v>
      </c>
      <c r="N155" s="145" t="s">
        <v>37</v>
      </c>
      <c r="P155" s="146">
        <f t="shared" si="11"/>
        <v>0</v>
      </c>
      <c r="Q155" s="146">
        <v>0</v>
      </c>
      <c r="R155" s="146">
        <f t="shared" si="12"/>
        <v>0</v>
      </c>
      <c r="S155" s="146">
        <v>0</v>
      </c>
      <c r="T155" s="147">
        <f t="shared" si="13"/>
        <v>0</v>
      </c>
      <c r="AR155" s="148" t="s">
        <v>280</v>
      </c>
      <c r="AT155" s="148" t="s">
        <v>148</v>
      </c>
      <c r="AU155" s="148" t="s">
        <v>79</v>
      </c>
      <c r="AY155" s="13" t="s">
        <v>146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153</v>
      </c>
      <c r="BK155" s="150">
        <f t="shared" si="19"/>
        <v>0</v>
      </c>
      <c r="BL155" s="13" t="s">
        <v>280</v>
      </c>
      <c r="BM155" s="148" t="s">
        <v>1410</v>
      </c>
    </row>
    <row r="156" spans="2:65" s="1" customFormat="1" ht="16.5" customHeight="1">
      <c r="B156" s="136"/>
      <c r="C156" s="151" t="s">
        <v>204</v>
      </c>
      <c r="D156" s="151" t="s">
        <v>235</v>
      </c>
      <c r="E156" s="152" t="s">
        <v>1411</v>
      </c>
      <c r="F156" s="153" t="s">
        <v>1412</v>
      </c>
      <c r="G156" s="154" t="s">
        <v>246</v>
      </c>
      <c r="H156" s="155">
        <v>710</v>
      </c>
      <c r="I156" s="156"/>
      <c r="J156" s="155">
        <f t="shared" si="10"/>
        <v>0</v>
      </c>
      <c r="K156" s="157"/>
      <c r="L156" s="158"/>
      <c r="M156" s="159" t="s">
        <v>1</v>
      </c>
      <c r="N156" s="160" t="s">
        <v>37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688</v>
      </c>
      <c r="AT156" s="148" t="s">
        <v>235</v>
      </c>
      <c r="AU156" s="148" t="s">
        <v>79</v>
      </c>
      <c r="AY156" s="13" t="s">
        <v>146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153</v>
      </c>
      <c r="BK156" s="150">
        <f t="shared" si="19"/>
        <v>0</v>
      </c>
      <c r="BL156" s="13" t="s">
        <v>280</v>
      </c>
      <c r="BM156" s="148" t="s">
        <v>1413</v>
      </c>
    </row>
    <row r="157" spans="2:65" s="1" customFormat="1" ht="21.75" customHeight="1">
      <c r="B157" s="136"/>
      <c r="C157" s="137" t="s">
        <v>270</v>
      </c>
      <c r="D157" s="137" t="s">
        <v>148</v>
      </c>
      <c r="E157" s="138" t="s">
        <v>1414</v>
      </c>
      <c r="F157" s="139" t="s">
        <v>1415</v>
      </c>
      <c r="G157" s="140" t="s">
        <v>246</v>
      </c>
      <c r="H157" s="141">
        <v>60</v>
      </c>
      <c r="I157" s="142"/>
      <c r="J157" s="141">
        <f t="shared" si="10"/>
        <v>0</v>
      </c>
      <c r="K157" s="143"/>
      <c r="L157" s="28"/>
      <c r="M157" s="144" t="s">
        <v>1</v>
      </c>
      <c r="N157" s="145" t="s">
        <v>37</v>
      </c>
      <c r="P157" s="146">
        <f t="shared" si="11"/>
        <v>0</v>
      </c>
      <c r="Q157" s="146">
        <v>0</v>
      </c>
      <c r="R157" s="146">
        <f t="shared" si="12"/>
        <v>0</v>
      </c>
      <c r="S157" s="146">
        <v>0</v>
      </c>
      <c r="T157" s="147">
        <f t="shared" si="13"/>
        <v>0</v>
      </c>
      <c r="AR157" s="148" t="s">
        <v>280</v>
      </c>
      <c r="AT157" s="148" t="s">
        <v>148</v>
      </c>
      <c r="AU157" s="148" t="s">
        <v>79</v>
      </c>
      <c r="AY157" s="13" t="s">
        <v>146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153</v>
      </c>
      <c r="BK157" s="150">
        <f t="shared" si="19"/>
        <v>0</v>
      </c>
      <c r="BL157" s="13" t="s">
        <v>280</v>
      </c>
      <c r="BM157" s="148" t="s">
        <v>1416</v>
      </c>
    </row>
    <row r="158" spans="2:65" s="1" customFormat="1" ht="21.75" customHeight="1">
      <c r="B158" s="136"/>
      <c r="C158" s="137" t="s">
        <v>208</v>
      </c>
      <c r="D158" s="137" t="s">
        <v>148</v>
      </c>
      <c r="E158" s="138" t="s">
        <v>1417</v>
      </c>
      <c r="F158" s="139" t="s">
        <v>1418</v>
      </c>
      <c r="G158" s="140" t="s">
        <v>246</v>
      </c>
      <c r="H158" s="141">
        <v>60</v>
      </c>
      <c r="I158" s="142"/>
      <c r="J158" s="141">
        <f t="shared" si="10"/>
        <v>0</v>
      </c>
      <c r="K158" s="143"/>
      <c r="L158" s="28"/>
      <c r="M158" s="144" t="s">
        <v>1</v>
      </c>
      <c r="N158" s="145" t="s">
        <v>37</v>
      </c>
      <c r="P158" s="146">
        <f t="shared" si="11"/>
        <v>0</v>
      </c>
      <c r="Q158" s="146">
        <v>0</v>
      </c>
      <c r="R158" s="146">
        <f t="shared" si="12"/>
        <v>0</v>
      </c>
      <c r="S158" s="146">
        <v>0</v>
      </c>
      <c r="T158" s="147">
        <f t="shared" si="13"/>
        <v>0</v>
      </c>
      <c r="AR158" s="148" t="s">
        <v>280</v>
      </c>
      <c r="AT158" s="148" t="s">
        <v>148</v>
      </c>
      <c r="AU158" s="148" t="s">
        <v>79</v>
      </c>
      <c r="AY158" s="13" t="s">
        <v>146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153</v>
      </c>
      <c r="BK158" s="150">
        <f t="shared" si="19"/>
        <v>0</v>
      </c>
      <c r="BL158" s="13" t="s">
        <v>280</v>
      </c>
      <c r="BM158" s="148" t="s">
        <v>1419</v>
      </c>
    </row>
    <row r="159" spans="2:65" s="1" customFormat="1" ht="24.2" customHeight="1">
      <c r="B159" s="136"/>
      <c r="C159" s="151" t="s">
        <v>283</v>
      </c>
      <c r="D159" s="151" t="s">
        <v>235</v>
      </c>
      <c r="E159" s="152" t="s">
        <v>1420</v>
      </c>
      <c r="F159" s="153" t="s">
        <v>1421</v>
      </c>
      <c r="G159" s="154" t="s">
        <v>199</v>
      </c>
      <c r="H159" s="155">
        <v>10</v>
      </c>
      <c r="I159" s="156"/>
      <c r="J159" s="155">
        <f t="shared" si="10"/>
        <v>0</v>
      </c>
      <c r="K159" s="157"/>
      <c r="L159" s="158"/>
      <c r="M159" s="159" t="s">
        <v>1</v>
      </c>
      <c r="N159" s="160" t="s">
        <v>37</v>
      </c>
      <c r="P159" s="146">
        <f t="shared" si="11"/>
        <v>0</v>
      </c>
      <c r="Q159" s="146">
        <v>0</v>
      </c>
      <c r="R159" s="146">
        <f t="shared" si="12"/>
        <v>0</v>
      </c>
      <c r="S159" s="146">
        <v>0</v>
      </c>
      <c r="T159" s="147">
        <f t="shared" si="13"/>
        <v>0</v>
      </c>
      <c r="AR159" s="148" t="s">
        <v>688</v>
      </c>
      <c r="AT159" s="148" t="s">
        <v>235</v>
      </c>
      <c r="AU159" s="148" t="s">
        <v>79</v>
      </c>
      <c r="AY159" s="13" t="s">
        <v>146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153</v>
      </c>
      <c r="BK159" s="150">
        <f t="shared" si="19"/>
        <v>0</v>
      </c>
      <c r="BL159" s="13" t="s">
        <v>280</v>
      </c>
      <c r="BM159" s="148" t="s">
        <v>1422</v>
      </c>
    </row>
    <row r="160" spans="2:65" s="11" customFormat="1" ht="25.9" customHeight="1">
      <c r="B160" s="125"/>
      <c r="D160" s="126" t="s">
        <v>70</v>
      </c>
      <c r="E160" s="127" t="s">
        <v>706</v>
      </c>
      <c r="F160" s="127" t="s">
        <v>826</v>
      </c>
      <c r="I160" s="128"/>
      <c r="J160" s="115">
        <f>BK160</f>
        <v>0</v>
      </c>
      <c r="L160" s="125"/>
      <c r="M160" s="129"/>
      <c r="P160" s="130">
        <f>P161</f>
        <v>0</v>
      </c>
      <c r="R160" s="130">
        <f>R161</f>
        <v>0</v>
      </c>
      <c r="T160" s="131">
        <f>T161</f>
        <v>0</v>
      </c>
      <c r="AR160" s="126" t="s">
        <v>163</v>
      </c>
      <c r="AT160" s="132" t="s">
        <v>70</v>
      </c>
      <c r="AU160" s="132" t="s">
        <v>71</v>
      </c>
      <c r="AY160" s="126" t="s">
        <v>146</v>
      </c>
      <c r="BK160" s="133">
        <f>BK161</f>
        <v>0</v>
      </c>
    </row>
    <row r="161" spans="2:65" s="1" customFormat="1" ht="24.2" customHeight="1">
      <c r="B161" s="136"/>
      <c r="C161" s="137" t="s">
        <v>212</v>
      </c>
      <c r="D161" s="137" t="s">
        <v>148</v>
      </c>
      <c r="E161" s="138" t="s">
        <v>1423</v>
      </c>
      <c r="F161" s="139" t="s">
        <v>1424</v>
      </c>
      <c r="G161" s="140" t="s">
        <v>711</v>
      </c>
      <c r="H161" s="141">
        <v>1</v>
      </c>
      <c r="I161" s="142"/>
      <c r="J161" s="141">
        <f>ROUND(I161*H161,3)</f>
        <v>0</v>
      </c>
      <c r="K161" s="143"/>
      <c r="L161" s="28"/>
      <c r="M161" s="144" t="s">
        <v>1</v>
      </c>
      <c r="N161" s="145" t="s">
        <v>37</v>
      </c>
      <c r="P161" s="146">
        <f>O161*H161</f>
        <v>0</v>
      </c>
      <c r="Q161" s="146">
        <v>0</v>
      </c>
      <c r="R161" s="146">
        <f>Q161*H161</f>
        <v>0</v>
      </c>
      <c r="S161" s="146">
        <v>0</v>
      </c>
      <c r="T161" s="147">
        <f>S161*H161</f>
        <v>0</v>
      </c>
      <c r="AR161" s="148" t="s">
        <v>152</v>
      </c>
      <c r="AT161" s="148" t="s">
        <v>148</v>
      </c>
      <c r="AU161" s="148" t="s">
        <v>79</v>
      </c>
      <c r="AY161" s="13" t="s">
        <v>146</v>
      </c>
      <c r="BE161" s="149">
        <f>IF(N161="základná",J161,0)</f>
        <v>0</v>
      </c>
      <c r="BF161" s="149">
        <f>IF(N161="znížená",J161,0)</f>
        <v>0</v>
      </c>
      <c r="BG161" s="149">
        <f>IF(N161="zákl. prenesená",J161,0)</f>
        <v>0</v>
      </c>
      <c r="BH161" s="149">
        <f>IF(N161="zníž. prenesená",J161,0)</f>
        <v>0</v>
      </c>
      <c r="BI161" s="149">
        <f>IF(N161="nulová",J161,0)</f>
        <v>0</v>
      </c>
      <c r="BJ161" s="13" t="s">
        <v>153</v>
      </c>
      <c r="BK161" s="150">
        <f>ROUND(I161*H161,3)</f>
        <v>0</v>
      </c>
      <c r="BL161" s="13" t="s">
        <v>152</v>
      </c>
      <c r="BM161" s="148" t="s">
        <v>1425</v>
      </c>
    </row>
    <row r="162" spans="2:65" s="1" customFormat="1" ht="49.9" customHeight="1">
      <c r="B162" s="28"/>
      <c r="E162" s="127" t="s">
        <v>298</v>
      </c>
      <c r="F162" s="127" t="s">
        <v>299</v>
      </c>
      <c r="J162" s="115">
        <f t="shared" ref="J162:J172" si="20">BK162</f>
        <v>0</v>
      </c>
      <c r="L162" s="28"/>
      <c r="M162" s="161"/>
      <c r="T162" s="55"/>
      <c r="AT162" s="13" t="s">
        <v>70</v>
      </c>
      <c r="AU162" s="13" t="s">
        <v>71</v>
      </c>
      <c r="AY162" s="13" t="s">
        <v>300</v>
      </c>
      <c r="BK162" s="150">
        <f>SUM(BK163:BK172)</f>
        <v>0</v>
      </c>
    </row>
    <row r="163" spans="2:65" s="1" customFormat="1" ht="16.350000000000001" customHeight="1">
      <c r="B163" s="28"/>
      <c r="C163" s="162" t="s">
        <v>1</v>
      </c>
      <c r="D163" s="162" t="s">
        <v>148</v>
      </c>
      <c r="E163" s="163" t="s">
        <v>1</v>
      </c>
      <c r="F163" s="164" t="s">
        <v>1</v>
      </c>
      <c r="G163" s="165" t="s">
        <v>1</v>
      </c>
      <c r="H163" s="166"/>
      <c r="I163" s="166"/>
      <c r="J163" s="167">
        <f t="shared" si="20"/>
        <v>0</v>
      </c>
      <c r="K163" s="168"/>
      <c r="L163" s="28"/>
      <c r="M163" s="169" t="s">
        <v>1</v>
      </c>
      <c r="N163" s="170" t="s">
        <v>37</v>
      </c>
      <c r="T163" s="55"/>
      <c r="AT163" s="13" t="s">
        <v>300</v>
      </c>
      <c r="AU163" s="13" t="s">
        <v>79</v>
      </c>
      <c r="AY163" s="13" t="s">
        <v>300</v>
      </c>
      <c r="BE163" s="149">
        <f t="shared" ref="BE163:BE172" si="21">IF(N163="základná",J163,0)</f>
        <v>0</v>
      </c>
      <c r="BF163" s="149">
        <f t="shared" ref="BF163:BF172" si="22">IF(N163="znížená",J163,0)</f>
        <v>0</v>
      </c>
      <c r="BG163" s="149">
        <f t="shared" ref="BG163:BG172" si="23">IF(N163="zákl. prenesená",J163,0)</f>
        <v>0</v>
      </c>
      <c r="BH163" s="149">
        <f t="shared" ref="BH163:BH172" si="24">IF(N163="zníž. prenesená",J163,0)</f>
        <v>0</v>
      </c>
      <c r="BI163" s="149">
        <f t="shared" ref="BI163:BI172" si="25">IF(N163="nulová",J163,0)</f>
        <v>0</v>
      </c>
      <c r="BJ163" s="13" t="s">
        <v>153</v>
      </c>
      <c r="BK163" s="150">
        <f t="shared" ref="BK163:BK172" si="26">I163*H163</f>
        <v>0</v>
      </c>
    </row>
    <row r="164" spans="2:65" s="1" customFormat="1" ht="16.350000000000001" customHeight="1">
      <c r="B164" s="28"/>
      <c r="C164" s="162" t="s">
        <v>1</v>
      </c>
      <c r="D164" s="162" t="s">
        <v>148</v>
      </c>
      <c r="E164" s="163" t="s">
        <v>1</v>
      </c>
      <c r="F164" s="164" t="s">
        <v>1</v>
      </c>
      <c r="G164" s="165" t="s">
        <v>1</v>
      </c>
      <c r="H164" s="166"/>
      <c r="I164" s="166"/>
      <c r="J164" s="167">
        <f t="shared" si="20"/>
        <v>0</v>
      </c>
      <c r="K164" s="168"/>
      <c r="L164" s="28"/>
      <c r="M164" s="169" t="s">
        <v>1</v>
      </c>
      <c r="N164" s="170" t="s">
        <v>37</v>
      </c>
      <c r="T164" s="55"/>
      <c r="AT164" s="13" t="s">
        <v>300</v>
      </c>
      <c r="AU164" s="13" t="s">
        <v>79</v>
      </c>
      <c r="AY164" s="13" t="s">
        <v>300</v>
      </c>
      <c r="BE164" s="149">
        <f t="shared" si="21"/>
        <v>0</v>
      </c>
      <c r="BF164" s="149">
        <f t="shared" si="22"/>
        <v>0</v>
      </c>
      <c r="BG164" s="149">
        <f t="shared" si="23"/>
        <v>0</v>
      </c>
      <c r="BH164" s="149">
        <f t="shared" si="24"/>
        <v>0</v>
      </c>
      <c r="BI164" s="149">
        <f t="shared" si="25"/>
        <v>0</v>
      </c>
      <c r="BJ164" s="13" t="s">
        <v>153</v>
      </c>
      <c r="BK164" s="150">
        <f t="shared" si="26"/>
        <v>0</v>
      </c>
    </row>
    <row r="165" spans="2:65" s="1" customFormat="1" ht="16.350000000000001" customHeight="1">
      <c r="B165" s="28"/>
      <c r="C165" s="162" t="s">
        <v>1</v>
      </c>
      <c r="D165" s="162" t="s">
        <v>148</v>
      </c>
      <c r="E165" s="163" t="s">
        <v>1</v>
      </c>
      <c r="F165" s="164" t="s">
        <v>1</v>
      </c>
      <c r="G165" s="165" t="s">
        <v>1</v>
      </c>
      <c r="H165" s="166"/>
      <c r="I165" s="166"/>
      <c r="J165" s="167">
        <f t="shared" si="20"/>
        <v>0</v>
      </c>
      <c r="K165" s="168"/>
      <c r="L165" s="28"/>
      <c r="M165" s="169" t="s">
        <v>1</v>
      </c>
      <c r="N165" s="170" t="s">
        <v>37</v>
      </c>
      <c r="T165" s="55"/>
      <c r="AT165" s="13" t="s">
        <v>300</v>
      </c>
      <c r="AU165" s="13" t="s">
        <v>79</v>
      </c>
      <c r="AY165" s="13" t="s">
        <v>300</v>
      </c>
      <c r="BE165" s="149">
        <f t="shared" si="21"/>
        <v>0</v>
      </c>
      <c r="BF165" s="149">
        <f t="shared" si="22"/>
        <v>0</v>
      </c>
      <c r="BG165" s="149">
        <f t="shared" si="23"/>
        <v>0</v>
      </c>
      <c r="BH165" s="149">
        <f t="shared" si="24"/>
        <v>0</v>
      </c>
      <c r="BI165" s="149">
        <f t="shared" si="25"/>
        <v>0</v>
      </c>
      <c r="BJ165" s="13" t="s">
        <v>153</v>
      </c>
      <c r="BK165" s="150">
        <f t="shared" si="26"/>
        <v>0</v>
      </c>
    </row>
    <row r="166" spans="2:65" s="1" customFormat="1" ht="16.350000000000001" customHeight="1">
      <c r="B166" s="28"/>
      <c r="C166" s="162" t="s">
        <v>1</v>
      </c>
      <c r="D166" s="162" t="s">
        <v>148</v>
      </c>
      <c r="E166" s="163" t="s">
        <v>1</v>
      </c>
      <c r="F166" s="164" t="s">
        <v>1</v>
      </c>
      <c r="G166" s="165" t="s">
        <v>1</v>
      </c>
      <c r="H166" s="166"/>
      <c r="I166" s="166"/>
      <c r="J166" s="167">
        <f t="shared" si="20"/>
        <v>0</v>
      </c>
      <c r="K166" s="168"/>
      <c r="L166" s="28"/>
      <c r="M166" s="169" t="s">
        <v>1</v>
      </c>
      <c r="N166" s="170" t="s">
        <v>37</v>
      </c>
      <c r="T166" s="55"/>
      <c r="AT166" s="13" t="s">
        <v>300</v>
      </c>
      <c r="AU166" s="13" t="s">
        <v>79</v>
      </c>
      <c r="AY166" s="13" t="s">
        <v>300</v>
      </c>
      <c r="BE166" s="149">
        <f t="shared" si="21"/>
        <v>0</v>
      </c>
      <c r="BF166" s="149">
        <f t="shared" si="22"/>
        <v>0</v>
      </c>
      <c r="BG166" s="149">
        <f t="shared" si="23"/>
        <v>0</v>
      </c>
      <c r="BH166" s="149">
        <f t="shared" si="24"/>
        <v>0</v>
      </c>
      <c r="BI166" s="149">
        <f t="shared" si="25"/>
        <v>0</v>
      </c>
      <c r="BJ166" s="13" t="s">
        <v>153</v>
      </c>
      <c r="BK166" s="150">
        <f t="shared" si="26"/>
        <v>0</v>
      </c>
    </row>
    <row r="167" spans="2:65" s="1" customFormat="1" ht="16.350000000000001" customHeight="1">
      <c r="B167" s="28"/>
      <c r="C167" s="162" t="s">
        <v>1</v>
      </c>
      <c r="D167" s="162" t="s">
        <v>148</v>
      </c>
      <c r="E167" s="163" t="s">
        <v>1</v>
      </c>
      <c r="F167" s="164" t="s">
        <v>1</v>
      </c>
      <c r="G167" s="165" t="s">
        <v>1</v>
      </c>
      <c r="H167" s="166"/>
      <c r="I167" s="166"/>
      <c r="J167" s="167">
        <f t="shared" si="20"/>
        <v>0</v>
      </c>
      <c r="K167" s="168"/>
      <c r="L167" s="28"/>
      <c r="M167" s="169" t="s">
        <v>1</v>
      </c>
      <c r="N167" s="170" t="s">
        <v>37</v>
      </c>
      <c r="T167" s="55"/>
      <c r="AT167" s="13" t="s">
        <v>300</v>
      </c>
      <c r="AU167" s="13" t="s">
        <v>79</v>
      </c>
      <c r="AY167" s="13" t="s">
        <v>300</v>
      </c>
      <c r="BE167" s="149">
        <f t="shared" si="21"/>
        <v>0</v>
      </c>
      <c r="BF167" s="149">
        <f t="shared" si="22"/>
        <v>0</v>
      </c>
      <c r="BG167" s="149">
        <f t="shared" si="23"/>
        <v>0</v>
      </c>
      <c r="BH167" s="149">
        <f t="shared" si="24"/>
        <v>0</v>
      </c>
      <c r="BI167" s="149">
        <f t="shared" si="25"/>
        <v>0</v>
      </c>
      <c r="BJ167" s="13" t="s">
        <v>153</v>
      </c>
      <c r="BK167" s="150">
        <f t="shared" si="26"/>
        <v>0</v>
      </c>
    </row>
    <row r="168" spans="2:65" s="1" customFormat="1" ht="16.350000000000001" customHeight="1">
      <c r="B168" s="28"/>
      <c r="C168" s="162" t="s">
        <v>1</v>
      </c>
      <c r="D168" s="162" t="s">
        <v>148</v>
      </c>
      <c r="E168" s="163" t="s">
        <v>1</v>
      </c>
      <c r="F168" s="164" t="s">
        <v>1</v>
      </c>
      <c r="G168" s="165" t="s">
        <v>1</v>
      </c>
      <c r="H168" s="166"/>
      <c r="I168" s="166"/>
      <c r="J168" s="167">
        <f t="shared" si="20"/>
        <v>0</v>
      </c>
      <c r="K168" s="168"/>
      <c r="L168" s="28"/>
      <c r="M168" s="169" t="s">
        <v>1</v>
      </c>
      <c r="N168" s="170" t="s">
        <v>37</v>
      </c>
      <c r="T168" s="55"/>
      <c r="AT168" s="13" t="s">
        <v>300</v>
      </c>
      <c r="AU168" s="13" t="s">
        <v>79</v>
      </c>
      <c r="AY168" s="13" t="s">
        <v>300</v>
      </c>
      <c r="BE168" s="149">
        <f t="shared" si="21"/>
        <v>0</v>
      </c>
      <c r="BF168" s="149">
        <f t="shared" si="22"/>
        <v>0</v>
      </c>
      <c r="BG168" s="149">
        <f t="shared" si="23"/>
        <v>0</v>
      </c>
      <c r="BH168" s="149">
        <f t="shared" si="24"/>
        <v>0</v>
      </c>
      <c r="BI168" s="149">
        <f t="shared" si="25"/>
        <v>0</v>
      </c>
      <c r="BJ168" s="13" t="s">
        <v>153</v>
      </c>
      <c r="BK168" s="150">
        <f t="shared" si="26"/>
        <v>0</v>
      </c>
    </row>
    <row r="169" spans="2:65" s="1" customFormat="1" ht="16.350000000000001" customHeight="1">
      <c r="B169" s="28"/>
      <c r="C169" s="162" t="s">
        <v>1</v>
      </c>
      <c r="D169" s="162" t="s">
        <v>148</v>
      </c>
      <c r="E169" s="163" t="s">
        <v>1</v>
      </c>
      <c r="F169" s="164" t="s">
        <v>1</v>
      </c>
      <c r="G169" s="165" t="s">
        <v>1</v>
      </c>
      <c r="H169" s="166"/>
      <c r="I169" s="166"/>
      <c r="J169" s="167">
        <f t="shared" si="20"/>
        <v>0</v>
      </c>
      <c r="K169" s="168"/>
      <c r="L169" s="28"/>
      <c r="M169" s="169" t="s">
        <v>1</v>
      </c>
      <c r="N169" s="170" t="s">
        <v>37</v>
      </c>
      <c r="T169" s="55"/>
      <c r="AT169" s="13" t="s">
        <v>300</v>
      </c>
      <c r="AU169" s="13" t="s">
        <v>79</v>
      </c>
      <c r="AY169" s="13" t="s">
        <v>300</v>
      </c>
      <c r="BE169" s="149">
        <f t="shared" si="21"/>
        <v>0</v>
      </c>
      <c r="BF169" s="149">
        <f t="shared" si="22"/>
        <v>0</v>
      </c>
      <c r="BG169" s="149">
        <f t="shared" si="23"/>
        <v>0</v>
      </c>
      <c r="BH169" s="149">
        <f t="shared" si="24"/>
        <v>0</v>
      </c>
      <c r="BI169" s="149">
        <f t="shared" si="25"/>
        <v>0</v>
      </c>
      <c r="BJ169" s="13" t="s">
        <v>153</v>
      </c>
      <c r="BK169" s="150">
        <f t="shared" si="26"/>
        <v>0</v>
      </c>
    </row>
    <row r="170" spans="2:65" s="1" customFormat="1" ht="16.350000000000001" customHeight="1">
      <c r="B170" s="28"/>
      <c r="C170" s="162" t="s">
        <v>1</v>
      </c>
      <c r="D170" s="162" t="s">
        <v>148</v>
      </c>
      <c r="E170" s="163" t="s">
        <v>1</v>
      </c>
      <c r="F170" s="164" t="s">
        <v>1</v>
      </c>
      <c r="G170" s="165" t="s">
        <v>1</v>
      </c>
      <c r="H170" s="166"/>
      <c r="I170" s="166"/>
      <c r="J170" s="167">
        <f t="shared" si="20"/>
        <v>0</v>
      </c>
      <c r="K170" s="168"/>
      <c r="L170" s="28"/>
      <c r="M170" s="169" t="s">
        <v>1</v>
      </c>
      <c r="N170" s="170" t="s">
        <v>37</v>
      </c>
      <c r="T170" s="55"/>
      <c r="AT170" s="13" t="s">
        <v>300</v>
      </c>
      <c r="AU170" s="13" t="s">
        <v>79</v>
      </c>
      <c r="AY170" s="13" t="s">
        <v>300</v>
      </c>
      <c r="BE170" s="149">
        <f t="shared" si="21"/>
        <v>0</v>
      </c>
      <c r="BF170" s="149">
        <f t="shared" si="22"/>
        <v>0</v>
      </c>
      <c r="BG170" s="149">
        <f t="shared" si="23"/>
        <v>0</v>
      </c>
      <c r="BH170" s="149">
        <f t="shared" si="24"/>
        <v>0</v>
      </c>
      <c r="BI170" s="149">
        <f t="shared" si="25"/>
        <v>0</v>
      </c>
      <c r="BJ170" s="13" t="s">
        <v>153</v>
      </c>
      <c r="BK170" s="150">
        <f t="shared" si="26"/>
        <v>0</v>
      </c>
    </row>
    <row r="171" spans="2:65" s="1" customFormat="1" ht="16.350000000000001" customHeight="1">
      <c r="B171" s="28"/>
      <c r="C171" s="162" t="s">
        <v>1</v>
      </c>
      <c r="D171" s="162" t="s">
        <v>148</v>
      </c>
      <c r="E171" s="163" t="s">
        <v>1</v>
      </c>
      <c r="F171" s="164" t="s">
        <v>1</v>
      </c>
      <c r="G171" s="165" t="s">
        <v>1</v>
      </c>
      <c r="H171" s="166"/>
      <c r="I171" s="166"/>
      <c r="J171" s="167">
        <f t="shared" si="20"/>
        <v>0</v>
      </c>
      <c r="K171" s="168"/>
      <c r="L171" s="28"/>
      <c r="M171" s="169" t="s">
        <v>1</v>
      </c>
      <c r="N171" s="170" t="s">
        <v>37</v>
      </c>
      <c r="T171" s="55"/>
      <c r="AT171" s="13" t="s">
        <v>300</v>
      </c>
      <c r="AU171" s="13" t="s">
        <v>79</v>
      </c>
      <c r="AY171" s="13" t="s">
        <v>300</v>
      </c>
      <c r="BE171" s="149">
        <f t="shared" si="21"/>
        <v>0</v>
      </c>
      <c r="BF171" s="149">
        <f t="shared" si="22"/>
        <v>0</v>
      </c>
      <c r="BG171" s="149">
        <f t="shared" si="23"/>
        <v>0</v>
      </c>
      <c r="BH171" s="149">
        <f t="shared" si="24"/>
        <v>0</v>
      </c>
      <c r="BI171" s="149">
        <f t="shared" si="25"/>
        <v>0</v>
      </c>
      <c r="BJ171" s="13" t="s">
        <v>153</v>
      </c>
      <c r="BK171" s="150">
        <f t="shared" si="26"/>
        <v>0</v>
      </c>
    </row>
    <row r="172" spans="2:65" s="1" customFormat="1" ht="16.350000000000001" customHeight="1">
      <c r="B172" s="28"/>
      <c r="C172" s="162" t="s">
        <v>1</v>
      </c>
      <c r="D172" s="162" t="s">
        <v>148</v>
      </c>
      <c r="E172" s="163" t="s">
        <v>1</v>
      </c>
      <c r="F172" s="164" t="s">
        <v>1</v>
      </c>
      <c r="G172" s="165" t="s">
        <v>1</v>
      </c>
      <c r="H172" s="166"/>
      <c r="I172" s="166"/>
      <c r="J172" s="167">
        <f t="shared" si="20"/>
        <v>0</v>
      </c>
      <c r="K172" s="168"/>
      <c r="L172" s="28"/>
      <c r="M172" s="169" t="s">
        <v>1</v>
      </c>
      <c r="N172" s="170" t="s">
        <v>37</v>
      </c>
      <c r="O172" s="171"/>
      <c r="P172" s="171"/>
      <c r="Q172" s="171"/>
      <c r="R172" s="171"/>
      <c r="S172" s="171"/>
      <c r="T172" s="172"/>
      <c r="AT172" s="13" t="s">
        <v>300</v>
      </c>
      <c r="AU172" s="13" t="s">
        <v>79</v>
      </c>
      <c r="AY172" s="13" t="s">
        <v>300</v>
      </c>
      <c r="BE172" s="149">
        <f t="shared" si="21"/>
        <v>0</v>
      </c>
      <c r="BF172" s="149">
        <f t="shared" si="22"/>
        <v>0</v>
      </c>
      <c r="BG172" s="149">
        <f t="shared" si="23"/>
        <v>0</v>
      </c>
      <c r="BH172" s="149">
        <f t="shared" si="24"/>
        <v>0</v>
      </c>
      <c r="BI172" s="149">
        <f t="shared" si="25"/>
        <v>0</v>
      </c>
      <c r="BJ172" s="13" t="s">
        <v>153</v>
      </c>
      <c r="BK172" s="150">
        <f t="shared" si="26"/>
        <v>0</v>
      </c>
    </row>
    <row r="173" spans="2:65" s="1" customFormat="1" ht="6.95" customHeight="1"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28"/>
    </row>
  </sheetData>
  <autoFilter ref="C121:K172" xr:uid="{00000000-0009-0000-0000-000009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63:D173" xr:uid="{00000000-0002-0000-0900-000000000000}">
      <formula1>"K, M"</formula1>
    </dataValidation>
    <dataValidation type="list" allowBlank="1" showInputMessage="1" showErrorMessage="1" error="Povolené sú hodnoty základná, znížená, nulová." sqref="N163:N173" xr:uid="{00000000-0002-0000-09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8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107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1426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ROUND(J125,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ROUND((ROUND((SUM(BE125:BE175)),  3) + SUM(BE177:BE186)), 3)</f>
        <v>0</v>
      </c>
      <c r="G33" s="91"/>
      <c r="H33" s="91"/>
      <c r="I33" s="92">
        <v>0.2</v>
      </c>
      <c r="J33" s="90">
        <f>ROUND((ROUND(((SUM(BE125:BE175))*I33),  3) + (SUM(BE177:BE186)*I33)),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ROUND((ROUND((SUM(BF125:BF175)),  3) + SUM(BF177:BF186)), 3)</f>
        <v>0</v>
      </c>
      <c r="G34" s="91"/>
      <c r="H34" s="91"/>
      <c r="I34" s="92">
        <v>0.2</v>
      </c>
      <c r="J34" s="90">
        <f>ROUND((ROUND(((SUM(BF125:BF175))*I34),  3) + (SUM(BF177:BF186)*I34)),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ROUND((ROUND((SUM(BG125:BG175)),  3) + SUM(BG177:BG186)),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ROUND((ROUND((SUM(BH125:BH175)),  3) + SUM(BH177:BH186)),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ROUND((ROUND((SUM(BI125:BI175)),  3) + SUM(BI177:BI186)),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 xml:space="preserve">SO 6.4 - Areálové osvetlenie 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J125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119</v>
      </c>
      <c r="E97" s="108"/>
      <c r="F97" s="108"/>
      <c r="G97" s="108"/>
      <c r="H97" s="108"/>
      <c r="I97" s="108"/>
      <c r="J97" s="109">
        <f>J126</f>
        <v>0</v>
      </c>
      <c r="L97" s="106"/>
    </row>
    <row r="98" spans="2:12" s="9" customFormat="1" ht="19.899999999999999" customHeight="1">
      <c r="B98" s="110"/>
      <c r="D98" s="111" t="s">
        <v>1289</v>
      </c>
      <c r="E98" s="112"/>
      <c r="F98" s="112"/>
      <c r="G98" s="112"/>
      <c r="H98" s="112"/>
      <c r="I98" s="112"/>
      <c r="J98" s="113">
        <f>J127</f>
        <v>0</v>
      </c>
      <c r="L98" s="110"/>
    </row>
    <row r="99" spans="2:12" s="9" customFormat="1" ht="19.899999999999999" customHeight="1">
      <c r="B99" s="110"/>
      <c r="D99" s="111" t="s">
        <v>121</v>
      </c>
      <c r="E99" s="112"/>
      <c r="F99" s="112"/>
      <c r="G99" s="112"/>
      <c r="H99" s="112"/>
      <c r="I99" s="112"/>
      <c r="J99" s="113">
        <f>J138</f>
        <v>0</v>
      </c>
      <c r="L99" s="110"/>
    </row>
    <row r="100" spans="2:12" s="9" customFormat="1" ht="19.899999999999999" customHeight="1">
      <c r="B100" s="110"/>
      <c r="D100" s="111" t="s">
        <v>123</v>
      </c>
      <c r="E100" s="112"/>
      <c r="F100" s="112"/>
      <c r="G100" s="112"/>
      <c r="H100" s="112"/>
      <c r="I100" s="112"/>
      <c r="J100" s="113">
        <f>J141</f>
        <v>0</v>
      </c>
      <c r="L100" s="110"/>
    </row>
    <row r="101" spans="2:12" s="8" customFormat="1" ht="24.95" customHeight="1">
      <c r="B101" s="106"/>
      <c r="D101" s="107" t="s">
        <v>309</v>
      </c>
      <c r="E101" s="108"/>
      <c r="F101" s="108"/>
      <c r="G101" s="108"/>
      <c r="H101" s="108"/>
      <c r="I101" s="108"/>
      <c r="J101" s="109">
        <f>J144</f>
        <v>0</v>
      </c>
      <c r="L101" s="106"/>
    </row>
    <row r="102" spans="2:12" s="9" customFormat="1" ht="19.899999999999999" customHeight="1">
      <c r="B102" s="110"/>
      <c r="D102" s="111" t="s">
        <v>129</v>
      </c>
      <c r="E102" s="112"/>
      <c r="F102" s="112"/>
      <c r="G102" s="112"/>
      <c r="H102" s="112"/>
      <c r="I102" s="112"/>
      <c r="J102" s="113">
        <f>J145</f>
        <v>0</v>
      </c>
      <c r="L102" s="110"/>
    </row>
    <row r="103" spans="2:12" s="8" customFormat="1" ht="24.95" customHeight="1">
      <c r="B103" s="106"/>
      <c r="D103" s="107" t="s">
        <v>1427</v>
      </c>
      <c r="E103" s="108"/>
      <c r="F103" s="108"/>
      <c r="G103" s="108"/>
      <c r="H103" s="108"/>
      <c r="I103" s="108"/>
      <c r="J103" s="109">
        <f>J171</f>
        <v>0</v>
      </c>
      <c r="L103" s="106"/>
    </row>
    <row r="104" spans="2:12" s="8" customFormat="1" ht="24.95" customHeight="1">
      <c r="B104" s="106"/>
      <c r="D104" s="107" t="s">
        <v>724</v>
      </c>
      <c r="E104" s="108"/>
      <c r="F104" s="108"/>
      <c r="G104" s="108"/>
      <c r="H104" s="108"/>
      <c r="I104" s="108"/>
      <c r="J104" s="109">
        <f>J174</f>
        <v>0</v>
      </c>
      <c r="L104" s="106"/>
    </row>
    <row r="105" spans="2:12" s="8" customFormat="1" ht="21.75" customHeight="1">
      <c r="B105" s="106"/>
      <c r="D105" s="114" t="s">
        <v>131</v>
      </c>
      <c r="J105" s="115">
        <f>J176</f>
        <v>0</v>
      </c>
      <c r="L105" s="106"/>
    </row>
    <row r="106" spans="2:12" s="1" customFormat="1" ht="21.75" customHeight="1">
      <c r="B106" s="28"/>
      <c r="L106" s="28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4.95" customHeight="1">
      <c r="B112" s="28"/>
      <c r="C112" s="17" t="s">
        <v>132</v>
      </c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14</v>
      </c>
      <c r="L114" s="28"/>
    </row>
    <row r="115" spans="2:65" s="1" customFormat="1" ht="16.5" customHeight="1">
      <c r="B115" s="28"/>
      <c r="E115" s="215" t="str">
        <f>E7</f>
        <v>AREÁL VOĽNÉHO ČASU - VOJENSKÝ DVOR - I.ETAPA</v>
      </c>
      <c r="F115" s="216"/>
      <c r="G115" s="216"/>
      <c r="H115" s="216"/>
      <c r="L115" s="28"/>
    </row>
    <row r="116" spans="2:65" s="1" customFormat="1" ht="12" customHeight="1">
      <c r="B116" s="28"/>
      <c r="C116" s="23" t="s">
        <v>112</v>
      </c>
      <c r="L116" s="28"/>
    </row>
    <row r="117" spans="2:65" s="1" customFormat="1" ht="16.5" customHeight="1">
      <c r="B117" s="28"/>
      <c r="E117" s="177" t="str">
        <f>E9</f>
        <v xml:space="preserve">SO 6.4 - Areálové osvetlenie </v>
      </c>
      <c r="F117" s="217"/>
      <c r="G117" s="217"/>
      <c r="H117" s="217"/>
      <c r="L117" s="28"/>
    </row>
    <row r="118" spans="2:65" s="1" customFormat="1" ht="6.95" customHeight="1">
      <c r="B118" s="28"/>
      <c r="L118" s="28"/>
    </row>
    <row r="119" spans="2:65" s="1" customFormat="1" ht="12" customHeight="1">
      <c r="B119" s="28"/>
      <c r="C119" s="23" t="s">
        <v>18</v>
      </c>
      <c r="F119" s="21" t="str">
        <f>F12</f>
        <v xml:space="preserve"> </v>
      </c>
      <c r="I119" s="23" t="s">
        <v>20</v>
      </c>
      <c r="J119" s="51" t="str">
        <f>IF(J12="","",J12)</f>
        <v>20. 3. 2023</v>
      </c>
      <c r="L119" s="28"/>
    </row>
    <row r="120" spans="2:65" s="1" customFormat="1" ht="6.95" customHeight="1">
      <c r="B120" s="28"/>
      <c r="L120" s="28"/>
    </row>
    <row r="121" spans="2:65" s="1" customFormat="1" ht="15.2" customHeight="1">
      <c r="B121" s="28"/>
      <c r="C121" s="23" t="s">
        <v>22</v>
      </c>
      <c r="F121" s="21" t="str">
        <f>E15</f>
        <v xml:space="preserve"> </v>
      </c>
      <c r="I121" s="23" t="s">
        <v>27</v>
      </c>
      <c r="J121" s="26" t="str">
        <f>E21</f>
        <v xml:space="preserve"> </v>
      </c>
      <c r="L121" s="28"/>
    </row>
    <row r="122" spans="2:65" s="1" customFormat="1" ht="15.2" customHeight="1">
      <c r="B122" s="28"/>
      <c r="C122" s="23" t="s">
        <v>25</v>
      </c>
      <c r="F122" s="21" t="str">
        <f>IF(E18="","",E18)</f>
        <v>Vyplň údaj</v>
      </c>
      <c r="I122" s="23" t="s">
        <v>29</v>
      </c>
      <c r="J122" s="26" t="str">
        <f>E24</f>
        <v xml:space="preserve"> 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6"/>
      <c r="C124" s="117" t="s">
        <v>133</v>
      </c>
      <c r="D124" s="118" t="s">
        <v>56</v>
      </c>
      <c r="E124" s="118" t="s">
        <v>52</v>
      </c>
      <c r="F124" s="118" t="s">
        <v>53</v>
      </c>
      <c r="G124" s="118" t="s">
        <v>134</v>
      </c>
      <c r="H124" s="118" t="s">
        <v>135</v>
      </c>
      <c r="I124" s="118" t="s">
        <v>136</v>
      </c>
      <c r="J124" s="119" t="s">
        <v>116</v>
      </c>
      <c r="K124" s="120" t="s">
        <v>137</v>
      </c>
      <c r="L124" s="116"/>
      <c r="M124" s="58" t="s">
        <v>1</v>
      </c>
      <c r="N124" s="59" t="s">
        <v>35</v>
      </c>
      <c r="O124" s="59" t="s">
        <v>138</v>
      </c>
      <c r="P124" s="59" t="s">
        <v>139</v>
      </c>
      <c r="Q124" s="59" t="s">
        <v>140</v>
      </c>
      <c r="R124" s="59" t="s">
        <v>141</v>
      </c>
      <c r="S124" s="59" t="s">
        <v>142</v>
      </c>
      <c r="T124" s="60" t="s">
        <v>143</v>
      </c>
    </row>
    <row r="125" spans="2:65" s="1" customFormat="1" ht="22.9" customHeight="1">
      <c r="B125" s="28"/>
      <c r="C125" s="63" t="s">
        <v>117</v>
      </c>
      <c r="J125" s="121">
        <f>BK125</f>
        <v>0</v>
      </c>
      <c r="L125" s="28"/>
      <c r="M125" s="61"/>
      <c r="N125" s="52"/>
      <c r="O125" s="52"/>
      <c r="P125" s="122">
        <f>P126+P144+P171+P174+P176</f>
        <v>0</v>
      </c>
      <c r="Q125" s="52"/>
      <c r="R125" s="122">
        <f>R126+R144+R171+R174+R176</f>
        <v>50.580916559999999</v>
      </c>
      <c r="S125" s="52"/>
      <c r="T125" s="123">
        <f>T126+T144+T171+T174+T176</f>
        <v>0</v>
      </c>
      <c r="AT125" s="13" t="s">
        <v>70</v>
      </c>
      <c r="AU125" s="13" t="s">
        <v>118</v>
      </c>
      <c r="BK125" s="124">
        <f>BK126+BK144+BK171+BK174+BK176</f>
        <v>0</v>
      </c>
    </row>
    <row r="126" spans="2:65" s="11" customFormat="1" ht="25.9" customHeight="1">
      <c r="B126" s="125"/>
      <c r="D126" s="126" t="s">
        <v>70</v>
      </c>
      <c r="E126" s="127" t="s">
        <v>144</v>
      </c>
      <c r="F126" s="127" t="s">
        <v>145</v>
      </c>
      <c r="I126" s="128"/>
      <c r="J126" s="115">
        <f>BK126</f>
        <v>0</v>
      </c>
      <c r="L126" s="125"/>
      <c r="M126" s="129"/>
      <c r="P126" s="130">
        <f>P127+P138+P141</f>
        <v>0</v>
      </c>
      <c r="R126" s="130">
        <f>R127+R138+R141</f>
        <v>50.580916559999999</v>
      </c>
      <c r="T126" s="131">
        <f>T127+T138+T141</f>
        <v>0</v>
      </c>
      <c r="AR126" s="126" t="s">
        <v>79</v>
      </c>
      <c r="AT126" s="132" t="s">
        <v>70</v>
      </c>
      <c r="AU126" s="132" t="s">
        <v>71</v>
      </c>
      <c r="AY126" s="126" t="s">
        <v>146</v>
      </c>
      <c r="BK126" s="133">
        <f>BK127+BK138+BK141</f>
        <v>0</v>
      </c>
    </row>
    <row r="127" spans="2:65" s="11" customFormat="1" ht="22.9" customHeight="1">
      <c r="B127" s="125"/>
      <c r="D127" s="126" t="s">
        <v>70</v>
      </c>
      <c r="E127" s="134" t="s">
        <v>79</v>
      </c>
      <c r="F127" s="134" t="s">
        <v>1290</v>
      </c>
      <c r="I127" s="128"/>
      <c r="J127" s="135">
        <f>BK127</f>
        <v>0</v>
      </c>
      <c r="L127" s="125"/>
      <c r="M127" s="129"/>
      <c r="P127" s="130">
        <f>SUM(P128:P137)</f>
        <v>0</v>
      </c>
      <c r="R127" s="130">
        <f>SUM(R128:R137)</f>
        <v>0</v>
      </c>
      <c r="T127" s="131">
        <f>SUM(T128:T137)</f>
        <v>0</v>
      </c>
      <c r="AR127" s="126" t="s">
        <v>79</v>
      </c>
      <c r="AT127" s="132" t="s">
        <v>70</v>
      </c>
      <c r="AU127" s="132" t="s">
        <v>79</v>
      </c>
      <c r="AY127" s="126" t="s">
        <v>146</v>
      </c>
      <c r="BK127" s="133">
        <f>SUM(BK128:BK137)</f>
        <v>0</v>
      </c>
    </row>
    <row r="128" spans="2:65" s="1" customFormat="1" ht="24.2" customHeight="1">
      <c r="B128" s="136"/>
      <c r="C128" s="137" t="s">
        <v>79</v>
      </c>
      <c r="D128" s="137" t="s">
        <v>148</v>
      </c>
      <c r="E128" s="138" t="s">
        <v>837</v>
      </c>
      <c r="F128" s="139" t="s">
        <v>838</v>
      </c>
      <c r="G128" s="140" t="s">
        <v>151</v>
      </c>
      <c r="H128" s="141">
        <v>19.440000000000001</v>
      </c>
      <c r="I128" s="142"/>
      <c r="J128" s="141">
        <f t="shared" ref="J128:J137" si="0">ROUND(I128*H128,3)</f>
        <v>0</v>
      </c>
      <c r="K128" s="143"/>
      <c r="L128" s="28"/>
      <c r="M128" s="144" t="s">
        <v>1</v>
      </c>
      <c r="N128" s="145" t="s">
        <v>37</v>
      </c>
      <c r="P128" s="146">
        <f t="shared" ref="P128:P137" si="1">O128*H128</f>
        <v>0</v>
      </c>
      <c r="Q128" s="146">
        <v>0</v>
      </c>
      <c r="R128" s="146">
        <f t="shared" ref="R128:R137" si="2">Q128*H128</f>
        <v>0</v>
      </c>
      <c r="S128" s="146">
        <v>0</v>
      </c>
      <c r="T128" s="147">
        <f t="shared" ref="T128:T137" si="3">S128*H128</f>
        <v>0</v>
      </c>
      <c r="AR128" s="148" t="s">
        <v>152</v>
      </c>
      <c r="AT128" s="148" t="s">
        <v>148</v>
      </c>
      <c r="AU128" s="148" t="s">
        <v>153</v>
      </c>
      <c r="AY128" s="13" t="s">
        <v>146</v>
      </c>
      <c r="BE128" s="149">
        <f t="shared" ref="BE128:BE137" si="4">IF(N128="základná",J128,0)</f>
        <v>0</v>
      </c>
      <c r="BF128" s="149">
        <f t="shared" ref="BF128:BF137" si="5">IF(N128="znížená",J128,0)</f>
        <v>0</v>
      </c>
      <c r="BG128" s="149">
        <f t="shared" ref="BG128:BG137" si="6">IF(N128="zákl. prenesená",J128,0)</f>
        <v>0</v>
      </c>
      <c r="BH128" s="149">
        <f t="shared" ref="BH128:BH137" si="7">IF(N128="zníž. prenesená",J128,0)</f>
        <v>0</v>
      </c>
      <c r="BI128" s="149">
        <f t="shared" ref="BI128:BI137" si="8">IF(N128="nulová",J128,0)</f>
        <v>0</v>
      </c>
      <c r="BJ128" s="13" t="s">
        <v>153</v>
      </c>
      <c r="BK128" s="150">
        <f t="shared" ref="BK128:BK137" si="9">ROUND(I128*H128,3)</f>
        <v>0</v>
      </c>
      <c r="BL128" s="13" t="s">
        <v>152</v>
      </c>
      <c r="BM128" s="148" t="s">
        <v>1428</v>
      </c>
    </row>
    <row r="129" spans="2:65" s="1" customFormat="1" ht="21.75" customHeight="1">
      <c r="B129" s="136"/>
      <c r="C129" s="137" t="s">
        <v>153</v>
      </c>
      <c r="D129" s="137" t="s">
        <v>148</v>
      </c>
      <c r="E129" s="138" t="s">
        <v>1346</v>
      </c>
      <c r="F129" s="139" t="s">
        <v>1347</v>
      </c>
      <c r="G129" s="140" t="s">
        <v>151</v>
      </c>
      <c r="H129" s="141">
        <v>257.39999999999998</v>
      </c>
      <c r="I129" s="142"/>
      <c r="J129" s="141">
        <f t="shared" si="0"/>
        <v>0</v>
      </c>
      <c r="K129" s="143"/>
      <c r="L129" s="28"/>
      <c r="M129" s="144" t="s">
        <v>1</v>
      </c>
      <c r="N129" s="145" t="s">
        <v>37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152</v>
      </c>
      <c r="AT129" s="148" t="s">
        <v>148</v>
      </c>
      <c r="AU129" s="148" t="s">
        <v>153</v>
      </c>
      <c r="AY129" s="13" t="s">
        <v>146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153</v>
      </c>
      <c r="BK129" s="150">
        <f t="shared" si="9"/>
        <v>0</v>
      </c>
      <c r="BL129" s="13" t="s">
        <v>152</v>
      </c>
      <c r="BM129" s="148" t="s">
        <v>1429</v>
      </c>
    </row>
    <row r="130" spans="2:65" s="1" customFormat="1" ht="37.9" customHeight="1">
      <c r="B130" s="136"/>
      <c r="C130" s="137" t="s">
        <v>156</v>
      </c>
      <c r="D130" s="137" t="s">
        <v>148</v>
      </c>
      <c r="E130" s="138" t="s">
        <v>728</v>
      </c>
      <c r="F130" s="139" t="s">
        <v>729</v>
      </c>
      <c r="G130" s="140" t="s">
        <v>151</v>
      </c>
      <c r="H130" s="141">
        <v>276.83999999999997</v>
      </c>
      <c r="I130" s="142"/>
      <c r="J130" s="141">
        <f t="shared" si="0"/>
        <v>0</v>
      </c>
      <c r="K130" s="143"/>
      <c r="L130" s="28"/>
      <c r="M130" s="144" t="s">
        <v>1</v>
      </c>
      <c r="N130" s="145" t="s">
        <v>37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152</v>
      </c>
      <c r="AT130" s="148" t="s">
        <v>148</v>
      </c>
      <c r="AU130" s="148" t="s">
        <v>153</v>
      </c>
      <c r="AY130" s="13" t="s">
        <v>146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153</v>
      </c>
      <c r="BK130" s="150">
        <f t="shared" si="9"/>
        <v>0</v>
      </c>
      <c r="BL130" s="13" t="s">
        <v>152</v>
      </c>
      <c r="BM130" s="148" t="s">
        <v>1430</v>
      </c>
    </row>
    <row r="131" spans="2:65" s="1" customFormat="1" ht="37.9" customHeight="1">
      <c r="B131" s="136"/>
      <c r="C131" s="137" t="s">
        <v>152</v>
      </c>
      <c r="D131" s="137" t="s">
        <v>148</v>
      </c>
      <c r="E131" s="138" t="s">
        <v>322</v>
      </c>
      <c r="F131" s="139" t="s">
        <v>323</v>
      </c>
      <c r="G131" s="140" t="s">
        <v>151</v>
      </c>
      <c r="H131" s="141">
        <v>101.08</v>
      </c>
      <c r="I131" s="142"/>
      <c r="J131" s="141">
        <f t="shared" si="0"/>
        <v>0</v>
      </c>
      <c r="K131" s="143"/>
      <c r="L131" s="28"/>
      <c r="M131" s="144" t="s">
        <v>1</v>
      </c>
      <c r="N131" s="145" t="s">
        <v>37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152</v>
      </c>
      <c r="AT131" s="148" t="s">
        <v>148</v>
      </c>
      <c r="AU131" s="148" t="s">
        <v>153</v>
      </c>
      <c r="AY131" s="13" t="s">
        <v>146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153</v>
      </c>
      <c r="BK131" s="150">
        <f t="shared" si="9"/>
        <v>0</v>
      </c>
      <c r="BL131" s="13" t="s">
        <v>152</v>
      </c>
      <c r="BM131" s="148" t="s">
        <v>1431</v>
      </c>
    </row>
    <row r="132" spans="2:65" s="1" customFormat="1" ht="24.2" customHeight="1">
      <c r="B132" s="136"/>
      <c r="C132" s="137" t="s">
        <v>163</v>
      </c>
      <c r="D132" s="137" t="s">
        <v>148</v>
      </c>
      <c r="E132" s="138" t="s">
        <v>160</v>
      </c>
      <c r="F132" s="139" t="s">
        <v>161</v>
      </c>
      <c r="G132" s="140" t="s">
        <v>151</v>
      </c>
      <c r="H132" s="141">
        <v>101.08</v>
      </c>
      <c r="I132" s="142"/>
      <c r="J132" s="141">
        <f t="shared" si="0"/>
        <v>0</v>
      </c>
      <c r="K132" s="143"/>
      <c r="L132" s="28"/>
      <c r="M132" s="144" t="s">
        <v>1</v>
      </c>
      <c r="N132" s="145" t="s">
        <v>37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152</v>
      </c>
      <c r="AT132" s="148" t="s">
        <v>148</v>
      </c>
      <c r="AU132" s="148" t="s">
        <v>153</v>
      </c>
      <c r="AY132" s="13" t="s">
        <v>146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153</v>
      </c>
      <c r="BK132" s="150">
        <f t="shared" si="9"/>
        <v>0</v>
      </c>
      <c r="BL132" s="13" t="s">
        <v>152</v>
      </c>
      <c r="BM132" s="148" t="s">
        <v>1432</v>
      </c>
    </row>
    <row r="133" spans="2:65" s="1" customFormat="1" ht="21.75" customHeight="1">
      <c r="B133" s="136"/>
      <c r="C133" s="137" t="s">
        <v>159</v>
      </c>
      <c r="D133" s="137" t="s">
        <v>148</v>
      </c>
      <c r="E133" s="138" t="s">
        <v>326</v>
      </c>
      <c r="F133" s="139" t="s">
        <v>327</v>
      </c>
      <c r="G133" s="140" t="s">
        <v>151</v>
      </c>
      <c r="H133" s="141">
        <v>101.08</v>
      </c>
      <c r="I133" s="142"/>
      <c r="J133" s="141">
        <f t="shared" si="0"/>
        <v>0</v>
      </c>
      <c r="K133" s="143"/>
      <c r="L133" s="28"/>
      <c r="M133" s="144" t="s">
        <v>1</v>
      </c>
      <c r="N133" s="145" t="s">
        <v>37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152</v>
      </c>
      <c r="AT133" s="148" t="s">
        <v>148</v>
      </c>
      <c r="AU133" s="148" t="s">
        <v>153</v>
      </c>
      <c r="AY133" s="13" t="s">
        <v>146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153</v>
      </c>
      <c r="BK133" s="150">
        <f t="shared" si="9"/>
        <v>0</v>
      </c>
      <c r="BL133" s="13" t="s">
        <v>152</v>
      </c>
      <c r="BM133" s="148" t="s">
        <v>1433</v>
      </c>
    </row>
    <row r="134" spans="2:65" s="1" customFormat="1" ht="33" customHeight="1">
      <c r="B134" s="136"/>
      <c r="C134" s="137" t="s">
        <v>171</v>
      </c>
      <c r="D134" s="137" t="s">
        <v>148</v>
      </c>
      <c r="E134" s="138" t="s">
        <v>1304</v>
      </c>
      <c r="F134" s="139" t="s">
        <v>333</v>
      </c>
      <c r="G134" s="140" t="s">
        <v>151</v>
      </c>
      <c r="H134" s="141">
        <v>175.76</v>
      </c>
      <c r="I134" s="142"/>
      <c r="J134" s="141">
        <f t="shared" si="0"/>
        <v>0</v>
      </c>
      <c r="K134" s="143"/>
      <c r="L134" s="28"/>
      <c r="M134" s="144" t="s">
        <v>1</v>
      </c>
      <c r="N134" s="145" t="s">
        <v>37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152</v>
      </c>
      <c r="AT134" s="148" t="s">
        <v>148</v>
      </c>
      <c r="AU134" s="148" t="s">
        <v>153</v>
      </c>
      <c r="AY134" s="13" t="s">
        <v>146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153</v>
      </c>
      <c r="BK134" s="150">
        <f t="shared" si="9"/>
        <v>0</v>
      </c>
      <c r="BL134" s="13" t="s">
        <v>152</v>
      </c>
      <c r="BM134" s="148" t="s">
        <v>1434</v>
      </c>
    </row>
    <row r="135" spans="2:65" s="1" customFormat="1" ht="24.2" customHeight="1">
      <c r="B135" s="136"/>
      <c r="C135" s="137" t="s">
        <v>162</v>
      </c>
      <c r="D135" s="137" t="s">
        <v>148</v>
      </c>
      <c r="E135" s="138" t="s">
        <v>1306</v>
      </c>
      <c r="F135" s="139" t="s">
        <v>1307</v>
      </c>
      <c r="G135" s="140" t="s">
        <v>246</v>
      </c>
      <c r="H135" s="141">
        <v>1170</v>
      </c>
      <c r="I135" s="142"/>
      <c r="J135" s="141">
        <f t="shared" si="0"/>
        <v>0</v>
      </c>
      <c r="K135" s="143"/>
      <c r="L135" s="28"/>
      <c r="M135" s="144" t="s">
        <v>1</v>
      </c>
      <c r="N135" s="145" t="s">
        <v>37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152</v>
      </c>
      <c r="AT135" s="148" t="s">
        <v>148</v>
      </c>
      <c r="AU135" s="148" t="s">
        <v>153</v>
      </c>
      <c r="AY135" s="13" t="s">
        <v>146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153</v>
      </c>
      <c r="BK135" s="150">
        <f t="shared" si="9"/>
        <v>0</v>
      </c>
      <c r="BL135" s="13" t="s">
        <v>152</v>
      </c>
      <c r="BM135" s="148" t="s">
        <v>1435</v>
      </c>
    </row>
    <row r="136" spans="2:65" s="1" customFormat="1" ht="24.2" customHeight="1">
      <c r="B136" s="136"/>
      <c r="C136" s="151" t="s">
        <v>179</v>
      </c>
      <c r="D136" s="151" t="s">
        <v>235</v>
      </c>
      <c r="E136" s="152" t="s">
        <v>1309</v>
      </c>
      <c r="F136" s="153" t="s">
        <v>1310</v>
      </c>
      <c r="G136" s="154" t="s">
        <v>246</v>
      </c>
      <c r="H136" s="155">
        <v>1170</v>
      </c>
      <c r="I136" s="156"/>
      <c r="J136" s="155">
        <f t="shared" si="0"/>
        <v>0</v>
      </c>
      <c r="K136" s="157"/>
      <c r="L136" s="158"/>
      <c r="M136" s="159" t="s">
        <v>1</v>
      </c>
      <c r="N136" s="160" t="s">
        <v>37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162</v>
      </c>
      <c r="AT136" s="148" t="s">
        <v>235</v>
      </c>
      <c r="AU136" s="148" t="s">
        <v>153</v>
      </c>
      <c r="AY136" s="13" t="s">
        <v>146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153</v>
      </c>
      <c r="BK136" s="150">
        <f t="shared" si="9"/>
        <v>0</v>
      </c>
      <c r="BL136" s="13" t="s">
        <v>152</v>
      </c>
      <c r="BM136" s="148" t="s">
        <v>1436</v>
      </c>
    </row>
    <row r="137" spans="2:65" s="1" customFormat="1" ht="21.75" customHeight="1">
      <c r="B137" s="136"/>
      <c r="C137" s="151" t="s">
        <v>166</v>
      </c>
      <c r="D137" s="151" t="s">
        <v>235</v>
      </c>
      <c r="E137" s="152" t="s">
        <v>1312</v>
      </c>
      <c r="F137" s="153" t="s">
        <v>1313</v>
      </c>
      <c r="G137" s="154" t="s">
        <v>246</v>
      </c>
      <c r="H137" s="155">
        <v>1170</v>
      </c>
      <c r="I137" s="156"/>
      <c r="J137" s="155">
        <f t="shared" si="0"/>
        <v>0</v>
      </c>
      <c r="K137" s="157"/>
      <c r="L137" s="158"/>
      <c r="M137" s="159" t="s">
        <v>1</v>
      </c>
      <c r="N137" s="160" t="s">
        <v>37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162</v>
      </c>
      <c r="AT137" s="148" t="s">
        <v>235</v>
      </c>
      <c r="AU137" s="148" t="s">
        <v>153</v>
      </c>
      <c r="AY137" s="13" t="s">
        <v>146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153</v>
      </c>
      <c r="BK137" s="150">
        <f t="shared" si="9"/>
        <v>0</v>
      </c>
      <c r="BL137" s="13" t="s">
        <v>152</v>
      </c>
      <c r="BM137" s="148" t="s">
        <v>1437</v>
      </c>
    </row>
    <row r="138" spans="2:65" s="11" customFormat="1" ht="22.9" customHeight="1">
      <c r="B138" s="125"/>
      <c r="D138" s="126" t="s">
        <v>70</v>
      </c>
      <c r="E138" s="134" t="s">
        <v>153</v>
      </c>
      <c r="F138" s="134" t="s">
        <v>167</v>
      </c>
      <c r="I138" s="128"/>
      <c r="J138" s="135">
        <f>BK138</f>
        <v>0</v>
      </c>
      <c r="L138" s="125"/>
      <c r="M138" s="129"/>
      <c r="P138" s="130">
        <f>SUM(P139:P140)</f>
        <v>0</v>
      </c>
      <c r="R138" s="130">
        <f>SUM(R139:R140)</f>
        <v>50.580916559999999</v>
      </c>
      <c r="T138" s="131">
        <f>SUM(T139:T140)</f>
        <v>0</v>
      </c>
      <c r="AR138" s="126" t="s">
        <v>79</v>
      </c>
      <c r="AT138" s="132" t="s">
        <v>70</v>
      </c>
      <c r="AU138" s="132" t="s">
        <v>79</v>
      </c>
      <c r="AY138" s="126" t="s">
        <v>146</v>
      </c>
      <c r="BK138" s="133">
        <f>SUM(BK139:BK140)</f>
        <v>0</v>
      </c>
    </row>
    <row r="139" spans="2:65" s="1" customFormat="1" ht="16.5" customHeight="1">
      <c r="B139" s="136"/>
      <c r="C139" s="137" t="s">
        <v>186</v>
      </c>
      <c r="D139" s="137" t="s">
        <v>148</v>
      </c>
      <c r="E139" s="138" t="s">
        <v>1438</v>
      </c>
      <c r="F139" s="139" t="s">
        <v>1439</v>
      </c>
      <c r="G139" s="140" t="s">
        <v>151</v>
      </c>
      <c r="H139" s="141">
        <v>20.898</v>
      </c>
      <c r="I139" s="142"/>
      <c r="J139" s="141">
        <f>ROUND(I139*H139,3)</f>
        <v>0</v>
      </c>
      <c r="K139" s="143"/>
      <c r="L139" s="28"/>
      <c r="M139" s="144" t="s">
        <v>1</v>
      </c>
      <c r="N139" s="145" t="s">
        <v>37</v>
      </c>
      <c r="P139" s="146">
        <f>O139*H139</f>
        <v>0</v>
      </c>
      <c r="Q139" s="146">
        <v>2.4157199999999999</v>
      </c>
      <c r="R139" s="146">
        <f>Q139*H139</f>
        <v>50.483716559999998</v>
      </c>
      <c r="S139" s="146">
        <v>0</v>
      </c>
      <c r="T139" s="147">
        <f>S139*H139</f>
        <v>0</v>
      </c>
      <c r="AR139" s="148" t="s">
        <v>152</v>
      </c>
      <c r="AT139" s="148" t="s">
        <v>148</v>
      </c>
      <c r="AU139" s="148" t="s">
        <v>153</v>
      </c>
      <c r="AY139" s="13" t="s">
        <v>146</v>
      </c>
      <c r="BE139" s="149">
        <f>IF(N139="základná",J139,0)</f>
        <v>0</v>
      </c>
      <c r="BF139" s="149">
        <f>IF(N139="znížená",J139,0)</f>
        <v>0</v>
      </c>
      <c r="BG139" s="149">
        <f>IF(N139="zákl. prenesená",J139,0)</f>
        <v>0</v>
      </c>
      <c r="BH139" s="149">
        <f>IF(N139="zníž. prenesená",J139,0)</f>
        <v>0</v>
      </c>
      <c r="BI139" s="149">
        <f>IF(N139="nulová",J139,0)</f>
        <v>0</v>
      </c>
      <c r="BJ139" s="13" t="s">
        <v>153</v>
      </c>
      <c r="BK139" s="150">
        <f>ROUND(I139*H139,3)</f>
        <v>0</v>
      </c>
      <c r="BL139" s="13" t="s">
        <v>152</v>
      </c>
      <c r="BM139" s="148" t="s">
        <v>1440</v>
      </c>
    </row>
    <row r="140" spans="2:65" s="1" customFormat="1" ht="24.2" customHeight="1">
      <c r="B140" s="136"/>
      <c r="C140" s="151" t="s">
        <v>170</v>
      </c>
      <c r="D140" s="151" t="s">
        <v>235</v>
      </c>
      <c r="E140" s="152" t="s">
        <v>1441</v>
      </c>
      <c r="F140" s="153" t="s">
        <v>1442</v>
      </c>
      <c r="G140" s="154" t="s">
        <v>199</v>
      </c>
      <c r="H140" s="155">
        <v>45</v>
      </c>
      <c r="I140" s="156"/>
      <c r="J140" s="155">
        <f>ROUND(I140*H140,3)</f>
        <v>0</v>
      </c>
      <c r="K140" s="157"/>
      <c r="L140" s="158"/>
      <c r="M140" s="159" t="s">
        <v>1</v>
      </c>
      <c r="N140" s="160" t="s">
        <v>37</v>
      </c>
      <c r="P140" s="146">
        <f>O140*H140</f>
        <v>0</v>
      </c>
      <c r="Q140" s="146">
        <v>2.16E-3</v>
      </c>
      <c r="R140" s="146">
        <f>Q140*H140</f>
        <v>9.7199999999999995E-2</v>
      </c>
      <c r="S140" s="146">
        <v>0</v>
      </c>
      <c r="T140" s="147">
        <f>S140*H140</f>
        <v>0</v>
      </c>
      <c r="AR140" s="148" t="s">
        <v>162</v>
      </c>
      <c r="AT140" s="148" t="s">
        <v>235</v>
      </c>
      <c r="AU140" s="148" t="s">
        <v>153</v>
      </c>
      <c r="AY140" s="13" t="s">
        <v>146</v>
      </c>
      <c r="BE140" s="149">
        <f>IF(N140="základná",J140,0)</f>
        <v>0</v>
      </c>
      <c r="BF140" s="149">
        <f>IF(N140="znížená",J140,0)</f>
        <v>0</v>
      </c>
      <c r="BG140" s="149">
        <f>IF(N140="zákl. prenesená",J140,0)</f>
        <v>0</v>
      </c>
      <c r="BH140" s="149">
        <f>IF(N140="zníž. prenesená",J140,0)</f>
        <v>0</v>
      </c>
      <c r="BI140" s="149">
        <f>IF(N140="nulová",J140,0)</f>
        <v>0</v>
      </c>
      <c r="BJ140" s="13" t="s">
        <v>153</v>
      </c>
      <c r="BK140" s="150">
        <f>ROUND(I140*H140,3)</f>
        <v>0</v>
      </c>
      <c r="BL140" s="13" t="s">
        <v>152</v>
      </c>
      <c r="BM140" s="148" t="s">
        <v>1443</v>
      </c>
    </row>
    <row r="141" spans="2:65" s="11" customFormat="1" ht="22.9" customHeight="1">
      <c r="B141" s="125"/>
      <c r="D141" s="126" t="s">
        <v>70</v>
      </c>
      <c r="E141" s="134" t="s">
        <v>152</v>
      </c>
      <c r="F141" s="134" t="s">
        <v>230</v>
      </c>
      <c r="I141" s="128"/>
      <c r="J141" s="135">
        <f>BK141</f>
        <v>0</v>
      </c>
      <c r="L141" s="125"/>
      <c r="M141" s="129"/>
      <c r="P141" s="130">
        <f>SUM(P142:P143)</f>
        <v>0</v>
      </c>
      <c r="R141" s="130">
        <f>SUM(R142:R143)</f>
        <v>0</v>
      </c>
      <c r="T141" s="131">
        <f>SUM(T142:T143)</f>
        <v>0</v>
      </c>
      <c r="AR141" s="126" t="s">
        <v>79</v>
      </c>
      <c r="AT141" s="132" t="s">
        <v>70</v>
      </c>
      <c r="AU141" s="132" t="s">
        <v>79</v>
      </c>
      <c r="AY141" s="126" t="s">
        <v>146</v>
      </c>
      <c r="BK141" s="133">
        <f>SUM(BK142:BK143)</f>
        <v>0</v>
      </c>
    </row>
    <row r="142" spans="2:65" s="1" customFormat="1" ht="16.5" customHeight="1">
      <c r="B142" s="136"/>
      <c r="C142" s="137" t="s">
        <v>193</v>
      </c>
      <c r="D142" s="137" t="s">
        <v>148</v>
      </c>
      <c r="E142" s="138" t="s">
        <v>841</v>
      </c>
      <c r="F142" s="139" t="s">
        <v>1315</v>
      </c>
      <c r="G142" s="140" t="s">
        <v>151</v>
      </c>
      <c r="H142" s="141">
        <v>50.24</v>
      </c>
      <c r="I142" s="142"/>
      <c r="J142" s="141">
        <f>ROUND(I142*H142,3)</f>
        <v>0</v>
      </c>
      <c r="K142" s="143"/>
      <c r="L142" s="28"/>
      <c r="M142" s="144" t="s">
        <v>1</v>
      </c>
      <c r="N142" s="145" t="s">
        <v>37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152</v>
      </c>
      <c r="AT142" s="148" t="s">
        <v>148</v>
      </c>
      <c r="AU142" s="148" t="s">
        <v>153</v>
      </c>
      <c r="AY142" s="13" t="s">
        <v>146</v>
      </c>
      <c r="BE142" s="149">
        <f>IF(N142="základná",J142,0)</f>
        <v>0</v>
      </c>
      <c r="BF142" s="149">
        <f>IF(N142="znížená",J142,0)</f>
        <v>0</v>
      </c>
      <c r="BG142" s="149">
        <f>IF(N142="zákl. prenesená",J142,0)</f>
        <v>0</v>
      </c>
      <c r="BH142" s="149">
        <f>IF(N142="zníž. prenesená",J142,0)</f>
        <v>0</v>
      </c>
      <c r="BI142" s="149">
        <f>IF(N142="nulová",J142,0)</f>
        <v>0</v>
      </c>
      <c r="BJ142" s="13" t="s">
        <v>153</v>
      </c>
      <c r="BK142" s="150">
        <f>ROUND(I142*H142,3)</f>
        <v>0</v>
      </c>
      <c r="BL142" s="13" t="s">
        <v>152</v>
      </c>
      <c r="BM142" s="148" t="s">
        <v>1444</v>
      </c>
    </row>
    <row r="143" spans="2:65" s="1" customFormat="1" ht="21.75" customHeight="1">
      <c r="B143" s="136"/>
      <c r="C143" s="137" t="s">
        <v>175</v>
      </c>
      <c r="D143" s="137" t="s">
        <v>148</v>
      </c>
      <c r="E143" s="138" t="s">
        <v>392</v>
      </c>
      <c r="F143" s="139" t="s">
        <v>1317</v>
      </c>
      <c r="G143" s="140" t="s">
        <v>151</v>
      </c>
      <c r="H143" s="141">
        <v>31.4</v>
      </c>
      <c r="I143" s="142"/>
      <c r="J143" s="141">
        <f>ROUND(I143*H143,3)</f>
        <v>0</v>
      </c>
      <c r="K143" s="143"/>
      <c r="L143" s="28"/>
      <c r="M143" s="144" t="s">
        <v>1</v>
      </c>
      <c r="N143" s="145" t="s">
        <v>37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152</v>
      </c>
      <c r="AT143" s="148" t="s">
        <v>148</v>
      </c>
      <c r="AU143" s="148" t="s">
        <v>153</v>
      </c>
      <c r="AY143" s="13" t="s">
        <v>146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153</v>
      </c>
      <c r="BK143" s="150">
        <f>ROUND(I143*H143,3)</f>
        <v>0</v>
      </c>
      <c r="BL143" s="13" t="s">
        <v>152</v>
      </c>
      <c r="BM143" s="148" t="s">
        <v>1445</v>
      </c>
    </row>
    <row r="144" spans="2:65" s="11" customFormat="1" ht="25.9" customHeight="1">
      <c r="B144" s="125"/>
      <c r="D144" s="126" t="s">
        <v>70</v>
      </c>
      <c r="E144" s="127" t="s">
        <v>235</v>
      </c>
      <c r="F144" s="127" t="s">
        <v>678</v>
      </c>
      <c r="I144" s="128"/>
      <c r="J144" s="115">
        <f>BK144</f>
        <v>0</v>
      </c>
      <c r="L144" s="125"/>
      <c r="M144" s="129"/>
      <c r="P144" s="130">
        <f>P145</f>
        <v>0</v>
      </c>
      <c r="R144" s="130">
        <f>R145</f>
        <v>0</v>
      </c>
      <c r="T144" s="131">
        <f>T145</f>
        <v>0</v>
      </c>
      <c r="AR144" s="126" t="s">
        <v>156</v>
      </c>
      <c r="AT144" s="132" t="s">
        <v>70</v>
      </c>
      <c r="AU144" s="132" t="s">
        <v>71</v>
      </c>
      <c r="AY144" s="126" t="s">
        <v>146</v>
      </c>
      <c r="BK144" s="133">
        <f>BK145</f>
        <v>0</v>
      </c>
    </row>
    <row r="145" spans="2:65" s="11" customFormat="1" ht="22.9" customHeight="1">
      <c r="B145" s="125"/>
      <c r="D145" s="126" t="s">
        <v>70</v>
      </c>
      <c r="E145" s="134" t="s">
        <v>275</v>
      </c>
      <c r="F145" s="134" t="s">
        <v>276</v>
      </c>
      <c r="I145" s="128"/>
      <c r="J145" s="135">
        <f>BK145</f>
        <v>0</v>
      </c>
      <c r="L145" s="125"/>
      <c r="M145" s="129"/>
      <c r="P145" s="130">
        <f>SUM(P146:P170)</f>
        <v>0</v>
      </c>
      <c r="R145" s="130">
        <f>SUM(R146:R170)</f>
        <v>0</v>
      </c>
      <c r="T145" s="131">
        <f>SUM(T146:T170)</f>
        <v>0</v>
      </c>
      <c r="AR145" s="126" t="s">
        <v>156</v>
      </c>
      <c r="AT145" s="132" t="s">
        <v>70</v>
      </c>
      <c r="AU145" s="132" t="s">
        <v>79</v>
      </c>
      <c r="AY145" s="126" t="s">
        <v>146</v>
      </c>
      <c r="BK145" s="133">
        <f>SUM(BK146:BK170)</f>
        <v>0</v>
      </c>
    </row>
    <row r="146" spans="2:65" s="1" customFormat="1" ht="24.2" customHeight="1">
      <c r="B146" s="136"/>
      <c r="C146" s="137" t="s">
        <v>201</v>
      </c>
      <c r="D146" s="137" t="s">
        <v>148</v>
      </c>
      <c r="E146" s="138" t="s">
        <v>1446</v>
      </c>
      <c r="F146" s="139" t="s">
        <v>1447</v>
      </c>
      <c r="G146" s="140" t="s">
        <v>199</v>
      </c>
      <c r="H146" s="141">
        <v>45</v>
      </c>
      <c r="I146" s="142"/>
      <c r="J146" s="141">
        <f t="shared" ref="J146:J170" si="10">ROUND(I146*H146,3)</f>
        <v>0</v>
      </c>
      <c r="K146" s="143"/>
      <c r="L146" s="28"/>
      <c r="M146" s="144" t="s">
        <v>1</v>
      </c>
      <c r="N146" s="145" t="s">
        <v>37</v>
      </c>
      <c r="P146" s="146">
        <f t="shared" ref="P146:P170" si="11">O146*H146</f>
        <v>0</v>
      </c>
      <c r="Q146" s="146">
        <v>0</v>
      </c>
      <c r="R146" s="146">
        <f t="shared" ref="R146:R170" si="12">Q146*H146</f>
        <v>0</v>
      </c>
      <c r="S146" s="146">
        <v>0</v>
      </c>
      <c r="T146" s="147">
        <f t="shared" ref="T146:T170" si="13">S146*H146</f>
        <v>0</v>
      </c>
      <c r="AR146" s="148" t="s">
        <v>280</v>
      </c>
      <c r="AT146" s="148" t="s">
        <v>148</v>
      </c>
      <c r="AU146" s="148" t="s">
        <v>153</v>
      </c>
      <c r="AY146" s="13" t="s">
        <v>146</v>
      </c>
      <c r="BE146" s="149">
        <f t="shared" ref="BE146:BE170" si="14">IF(N146="základná",J146,0)</f>
        <v>0</v>
      </c>
      <c r="BF146" s="149">
        <f t="shared" ref="BF146:BF170" si="15">IF(N146="znížená",J146,0)</f>
        <v>0</v>
      </c>
      <c r="BG146" s="149">
        <f t="shared" ref="BG146:BG170" si="16">IF(N146="zákl. prenesená",J146,0)</f>
        <v>0</v>
      </c>
      <c r="BH146" s="149">
        <f t="shared" ref="BH146:BH170" si="17">IF(N146="zníž. prenesená",J146,0)</f>
        <v>0</v>
      </c>
      <c r="BI146" s="149">
        <f t="shared" ref="BI146:BI170" si="18">IF(N146="nulová",J146,0)</f>
        <v>0</v>
      </c>
      <c r="BJ146" s="13" t="s">
        <v>153</v>
      </c>
      <c r="BK146" s="150">
        <f t="shared" ref="BK146:BK170" si="19">ROUND(I146*H146,3)</f>
        <v>0</v>
      </c>
      <c r="BL146" s="13" t="s">
        <v>280</v>
      </c>
      <c r="BM146" s="148" t="s">
        <v>1448</v>
      </c>
    </row>
    <row r="147" spans="2:65" s="1" customFormat="1" ht="16.5" customHeight="1">
      <c r="B147" s="136"/>
      <c r="C147" s="151" t="s">
        <v>178</v>
      </c>
      <c r="D147" s="151" t="s">
        <v>235</v>
      </c>
      <c r="E147" s="152" t="s">
        <v>1449</v>
      </c>
      <c r="F147" s="153" t="s">
        <v>1450</v>
      </c>
      <c r="G147" s="154" t="s">
        <v>199</v>
      </c>
      <c r="H147" s="155">
        <v>45</v>
      </c>
      <c r="I147" s="156"/>
      <c r="J147" s="155">
        <f t="shared" si="10"/>
        <v>0</v>
      </c>
      <c r="K147" s="157"/>
      <c r="L147" s="158"/>
      <c r="M147" s="159" t="s">
        <v>1</v>
      </c>
      <c r="N147" s="160" t="s">
        <v>37</v>
      </c>
      <c r="P147" s="146">
        <f t="shared" si="11"/>
        <v>0</v>
      </c>
      <c r="Q147" s="146">
        <v>0</v>
      </c>
      <c r="R147" s="146">
        <f t="shared" si="12"/>
        <v>0</v>
      </c>
      <c r="S147" s="146">
        <v>0</v>
      </c>
      <c r="T147" s="147">
        <f t="shared" si="13"/>
        <v>0</v>
      </c>
      <c r="AR147" s="148" t="s">
        <v>688</v>
      </c>
      <c r="AT147" s="148" t="s">
        <v>235</v>
      </c>
      <c r="AU147" s="148" t="s">
        <v>153</v>
      </c>
      <c r="AY147" s="13" t="s">
        <v>146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153</v>
      </c>
      <c r="BK147" s="150">
        <f t="shared" si="19"/>
        <v>0</v>
      </c>
      <c r="BL147" s="13" t="s">
        <v>280</v>
      </c>
      <c r="BM147" s="148" t="s">
        <v>1451</v>
      </c>
    </row>
    <row r="148" spans="2:65" s="1" customFormat="1" ht="24.2" customHeight="1">
      <c r="B148" s="136"/>
      <c r="C148" s="137" t="s">
        <v>209</v>
      </c>
      <c r="D148" s="137" t="s">
        <v>148</v>
      </c>
      <c r="E148" s="138" t="s">
        <v>1452</v>
      </c>
      <c r="F148" s="139" t="s">
        <v>1453</v>
      </c>
      <c r="G148" s="140" t="s">
        <v>199</v>
      </c>
      <c r="H148" s="141">
        <v>10</v>
      </c>
      <c r="I148" s="142"/>
      <c r="J148" s="141">
        <f t="shared" si="10"/>
        <v>0</v>
      </c>
      <c r="K148" s="143"/>
      <c r="L148" s="28"/>
      <c r="M148" s="144" t="s">
        <v>1</v>
      </c>
      <c r="N148" s="145" t="s">
        <v>37</v>
      </c>
      <c r="P148" s="146">
        <f t="shared" si="11"/>
        <v>0</v>
      </c>
      <c r="Q148" s="146">
        <v>0</v>
      </c>
      <c r="R148" s="146">
        <f t="shared" si="12"/>
        <v>0</v>
      </c>
      <c r="S148" s="146">
        <v>0</v>
      </c>
      <c r="T148" s="147">
        <f t="shared" si="13"/>
        <v>0</v>
      </c>
      <c r="AR148" s="148" t="s">
        <v>280</v>
      </c>
      <c r="AT148" s="148" t="s">
        <v>148</v>
      </c>
      <c r="AU148" s="148" t="s">
        <v>153</v>
      </c>
      <c r="AY148" s="13" t="s">
        <v>146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153</v>
      </c>
      <c r="BK148" s="150">
        <f t="shared" si="19"/>
        <v>0</v>
      </c>
      <c r="BL148" s="13" t="s">
        <v>280</v>
      </c>
      <c r="BM148" s="148" t="s">
        <v>1454</v>
      </c>
    </row>
    <row r="149" spans="2:65" s="1" customFormat="1" ht="16.5" customHeight="1">
      <c r="B149" s="136"/>
      <c r="C149" s="151" t="s">
        <v>182</v>
      </c>
      <c r="D149" s="151" t="s">
        <v>235</v>
      </c>
      <c r="E149" s="152" t="s">
        <v>1455</v>
      </c>
      <c r="F149" s="153" t="s">
        <v>1456</v>
      </c>
      <c r="G149" s="154" t="s">
        <v>199</v>
      </c>
      <c r="H149" s="155">
        <v>10</v>
      </c>
      <c r="I149" s="156"/>
      <c r="J149" s="155">
        <f t="shared" si="10"/>
        <v>0</v>
      </c>
      <c r="K149" s="157"/>
      <c r="L149" s="158"/>
      <c r="M149" s="159" t="s">
        <v>1</v>
      </c>
      <c r="N149" s="160" t="s">
        <v>37</v>
      </c>
      <c r="P149" s="146">
        <f t="shared" si="11"/>
        <v>0</v>
      </c>
      <c r="Q149" s="146">
        <v>0</v>
      </c>
      <c r="R149" s="146">
        <f t="shared" si="12"/>
        <v>0</v>
      </c>
      <c r="S149" s="146">
        <v>0</v>
      </c>
      <c r="T149" s="147">
        <f t="shared" si="13"/>
        <v>0</v>
      </c>
      <c r="AR149" s="148" t="s">
        <v>688</v>
      </c>
      <c r="AT149" s="148" t="s">
        <v>235</v>
      </c>
      <c r="AU149" s="148" t="s">
        <v>153</v>
      </c>
      <c r="AY149" s="13" t="s">
        <v>146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153</v>
      </c>
      <c r="BK149" s="150">
        <f t="shared" si="19"/>
        <v>0</v>
      </c>
      <c r="BL149" s="13" t="s">
        <v>280</v>
      </c>
      <c r="BM149" s="148" t="s">
        <v>1457</v>
      </c>
    </row>
    <row r="150" spans="2:65" s="1" customFormat="1" ht="24.2" customHeight="1">
      <c r="B150" s="136"/>
      <c r="C150" s="137" t="s">
        <v>216</v>
      </c>
      <c r="D150" s="137" t="s">
        <v>148</v>
      </c>
      <c r="E150" s="138" t="s">
        <v>1458</v>
      </c>
      <c r="F150" s="139" t="s">
        <v>1459</v>
      </c>
      <c r="G150" s="140" t="s">
        <v>199</v>
      </c>
      <c r="H150" s="141">
        <v>32</v>
      </c>
      <c r="I150" s="142"/>
      <c r="J150" s="141">
        <f t="shared" si="10"/>
        <v>0</v>
      </c>
      <c r="K150" s="143"/>
      <c r="L150" s="28"/>
      <c r="M150" s="144" t="s">
        <v>1</v>
      </c>
      <c r="N150" s="145" t="s">
        <v>37</v>
      </c>
      <c r="P150" s="146">
        <f t="shared" si="11"/>
        <v>0</v>
      </c>
      <c r="Q150" s="146">
        <v>0</v>
      </c>
      <c r="R150" s="146">
        <f t="shared" si="12"/>
        <v>0</v>
      </c>
      <c r="S150" s="146">
        <v>0</v>
      </c>
      <c r="T150" s="147">
        <f t="shared" si="13"/>
        <v>0</v>
      </c>
      <c r="AR150" s="148" t="s">
        <v>280</v>
      </c>
      <c r="AT150" s="148" t="s">
        <v>148</v>
      </c>
      <c r="AU150" s="148" t="s">
        <v>153</v>
      </c>
      <c r="AY150" s="13" t="s">
        <v>146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153</v>
      </c>
      <c r="BK150" s="150">
        <f t="shared" si="19"/>
        <v>0</v>
      </c>
      <c r="BL150" s="13" t="s">
        <v>280</v>
      </c>
      <c r="BM150" s="148" t="s">
        <v>1460</v>
      </c>
    </row>
    <row r="151" spans="2:65" s="1" customFormat="1" ht="16.5" customHeight="1">
      <c r="B151" s="136"/>
      <c r="C151" s="151" t="s">
        <v>7</v>
      </c>
      <c r="D151" s="151" t="s">
        <v>235</v>
      </c>
      <c r="E151" s="152" t="s">
        <v>1461</v>
      </c>
      <c r="F151" s="153" t="s">
        <v>1462</v>
      </c>
      <c r="G151" s="154" t="s">
        <v>199</v>
      </c>
      <c r="H151" s="155">
        <v>32</v>
      </c>
      <c r="I151" s="156"/>
      <c r="J151" s="155">
        <f t="shared" si="10"/>
        <v>0</v>
      </c>
      <c r="K151" s="157"/>
      <c r="L151" s="158"/>
      <c r="M151" s="159" t="s">
        <v>1</v>
      </c>
      <c r="N151" s="160" t="s">
        <v>37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688</v>
      </c>
      <c r="AT151" s="148" t="s">
        <v>235</v>
      </c>
      <c r="AU151" s="148" t="s">
        <v>153</v>
      </c>
      <c r="AY151" s="13" t="s">
        <v>146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153</v>
      </c>
      <c r="BK151" s="150">
        <f t="shared" si="19"/>
        <v>0</v>
      </c>
      <c r="BL151" s="13" t="s">
        <v>280</v>
      </c>
      <c r="BM151" s="148" t="s">
        <v>1463</v>
      </c>
    </row>
    <row r="152" spans="2:65" s="1" customFormat="1" ht="16.5" customHeight="1">
      <c r="B152" s="136"/>
      <c r="C152" s="137" t="s">
        <v>223</v>
      </c>
      <c r="D152" s="137" t="s">
        <v>148</v>
      </c>
      <c r="E152" s="138" t="s">
        <v>1464</v>
      </c>
      <c r="F152" s="139" t="s">
        <v>1465</v>
      </c>
      <c r="G152" s="140" t="s">
        <v>199</v>
      </c>
      <c r="H152" s="141">
        <v>55</v>
      </c>
      <c r="I152" s="142"/>
      <c r="J152" s="141">
        <f t="shared" si="10"/>
        <v>0</v>
      </c>
      <c r="K152" s="143"/>
      <c r="L152" s="28"/>
      <c r="M152" s="144" t="s">
        <v>1</v>
      </c>
      <c r="N152" s="145" t="s">
        <v>37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280</v>
      </c>
      <c r="AT152" s="148" t="s">
        <v>148</v>
      </c>
      <c r="AU152" s="148" t="s">
        <v>153</v>
      </c>
      <c r="AY152" s="13" t="s">
        <v>146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153</v>
      </c>
      <c r="BK152" s="150">
        <f t="shared" si="19"/>
        <v>0</v>
      </c>
      <c r="BL152" s="13" t="s">
        <v>280</v>
      </c>
      <c r="BM152" s="148" t="s">
        <v>1466</v>
      </c>
    </row>
    <row r="153" spans="2:65" s="1" customFormat="1" ht="21.75" customHeight="1">
      <c r="B153" s="136"/>
      <c r="C153" s="137" t="s">
        <v>189</v>
      </c>
      <c r="D153" s="137" t="s">
        <v>148</v>
      </c>
      <c r="E153" s="138" t="s">
        <v>1467</v>
      </c>
      <c r="F153" s="139" t="s">
        <v>1468</v>
      </c>
      <c r="G153" s="140" t="s">
        <v>199</v>
      </c>
      <c r="H153" s="141">
        <v>20</v>
      </c>
      <c r="I153" s="142"/>
      <c r="J153" s="141">
        <f t="shared" si="10"/>
        <v>0</v>
      </c>
      <c r="K153" s="143"/>
      <c r="L153" s="28"/>
      <c r="M153" s="144" t="s">
        <v>1</v>
      </c>
      <c r="N153" s="145" t="s">
        <v>37</v>
      </c>
      <c r="P153" s="146">
        <f t="shared" si="11"/>
        <v>0</v>
      </c>
      <c r="Q153" s="146">
        <v>0</v>
      </c>
      <c r="R153" s="146">
        <f t="shared" si="12"/>
        <v>0</v>
      </c>
      <c r="S153" s="146">
        <v>0</v>
      </c>
      <c r="T153" s="147">
        <f t="shared" si="13"/>
        <v>0</v>
      </c>
      <c r="AR153" s="148" t="s">
        <v>280</v>
      </c>
      <c r="AT153" s="148" t="s">
        <v>148</v>
      </c>
      <c r="AU153" s="148" t="s">
        <v>153</v>
      </c>
      <c r="AY153" s="13" t="s">
        <v>146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153</v>
      </c>
      <c r="BK153" s="150">
        <f t="shared" si="19"/>
        <v>0</v>
      </c>
      <c r="BL153" s="13" t="s">
        <v>280</v>
      </c>
      <c r="BM153" s="148" t="s">
        <v>1469</v>
      </c>
    </row>
    <row r="154" spans="2:65" s="1" customFormat="1" ht="16.5" customHeight="1">
      <c r="B154" s="136"/>
      <c r="C154" s="151" t="s">
        <v>231</v>
      </c>
      <c r="D154" s="151" t="s">
        <v>235</v>
      </c>
      <c r="E154" s="152" t="s">
        <v>1470</v>
      </c>
      <c r="F154" s="153" t="s">
        <v>1471</v>
      </c>
      <c r="G154" s="154" t="s">
        <v>199</v>
      </c>
      <c r="H154" s="155">
        <v>20</v>
      </c>
      <c r="I154" s="156"/>
      <c r="J154" s="155">
        <f t="shared" si="10"/>
        <v>0</v>
      </c>
      <c r="K154" s="157"/>
      <c r="L154" s="158"/>
      <c r="M154" s="159" t="s">
        <v>1</v>
      </c>
      <c r="N154" s="160" t="s">
        <v>37</v>
      </c>
      <c r="P154" s="146">
        <f t="shared" si="11"/>
        <v>0</v>
      </c>
      <c r="Q154" s="146">
        <v>0</v>
      </c>
      <c r="R154" s="146">
        <f t="shared" si="12"/>
        <v>0</v>
      </c>
      <c r="S154" s="146">
        <v>0</v>
      </c>
      <c r="T154" s="147">
        <f t="shared" si="13"/>
        <v>0</v>
      </c>
      <c r="AR154" s="148" t="s">
        <v>688</v>
      </c>
      <c r="AT154" s="148" t="s">
        <v>235</v>
      </c>
      <c r="AU154" s="148" t="s">
        <v>153</v>
      </c>
      <c r="AY154" s="13" t="s">
        <v>146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153</v>
      </c>
      <c r="BK154" s="150">
        <f t="shared" si="19"/>
        <v>0</v>
      </c>
      <c r="BL154" s="13" t="s">
        <v>280</v>
      </c>
      <c r="BM154" s="148" t="s">
        <v>1472</v>
      </c>
    </row>
    <row r="155" spans="2:65" s="1" customFormat="1" ht="16.5" customHeight="1">
      <c r="B155" s="136"/>
      <c r="C155" s="151" t="s">
        <v>192</v>
      </c>
      <c r="D155" s="151" t="s">
        <v>235</v>
      </c>
      <c r="E155" s="152" t="s">
        <v>1473</v>
      </c>
      <c r="F155" s="153" t="s">
        <v>1474</v>
      </c>
      <c r="G155" s="154" t="s">
        <v>199</v>
      </c>
      <c r="H155" s="155">
        <v>55</v>
      </c>
      <c r="I155" s="156"/>
      <c r="J155" s="155">
        <f t="shared" si="10"/>
        <v>0</v>
      </c>
      <c r="K155" s="157"/>
      <c r="L155" s="158"/>
      <c r="M155" s="159" t="s">
        <v>1</v>
      </c>
      <c r="N155" s="160" t="s">
        <v>37</v>
      </c>
      <c r="P155" s="146">
        <f t="shared" si="11"/>
        <v>0</v>
      </c>
      <c r="Q155" s="146">
        <v>0</v>
      </c>
      <c r="R155" s="146">
        <f t="shared" si="12"/>
        <v>0</v>
      </c>
      <c r="S155" s="146">
        <v>0</v>
      </c>
      <c r="T155" s="147">
        <f t="shared" si="13"/>
        <v>0</v>
      </c>
      <c r="AR155" s="148" t="s">
        <v>688</v>
      </c>
      <c r="AT155" s="148" t="s">
        <v>235</v>
      </c>
      <c r="AU155" s="148" t="s">
        <v>153</v>
      </c>
      <c r="AY155" s="13" t="s">
        <v>146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153</v>
      </c>
      <c r="BK155" s="150">
        <f t="shared" si="19"/>
        <v>0</v>
      </c>
      <c r="BL155" s="13" t="s">
        <v>280</v>
      </c>
      <c r="BM155" s="148" t="s">
        <v>1475</v>
      </c>
    </row>
    <row r="156" spans="2:65" s="1" customFormat="1" ht="16.5" customHeight="1">
      <c r="B156" s="136"/>
      <c r="C156" s="137" t="s">
        <v>243</v>
      </c>
      <c r="D156" s="137" t="s">
        <v>148</v>
      </c>
      <c r="E156" s="138" t="s">
        <v>1476</v>
      </c>
      <c r="F156" s="139" t="s">
        <v>1477</v>
      </c>
      <c r="G156" s="140" t="s">
        <v>199</v>
      </c>
      <c r="H156" s="141">
        <v>17</v>
      </c>
      <c r="I156" s="142"/>
      <c r="J156" s="141">
        <f t="shared" si="10"/>
        <v>0</v>
      </c>
      <c r="K156" s="143"/>
      <c r="L156" s="28"/>
      <c r="M156" s="144" t="s">
        <v>1</v>
      </c>
      <c r="N156" s="145" t="s">
        <v>37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280</v>
      </c>
      <c r="AT156" s="148" t="s">
        <v>148</v>
      </c>
      <c r="AU156" s="148" t="s">
        <v>153</v>
      </c>
      <c r="AY156" s="13" t="s">
        <v>146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153</v>
      </c>
      <c r="BK156" s="150">
        <f t="shared" si="19"/>
        <v>0</v>
      </c>
      <c r="BL156" s="13" t="s">
        <v>280</v>
      </c>
      <c r="BM156" s="148" t="s">
        <v>1478</v>
      </c>
    </row>
    <row r="157" spans="2:65" s="1" customFormat="1" ht="16.5" customHeight="1">
      <c r="B157" s="136"/>
      <c r="C157" s="151" t="s">
        <v>196</v>
      </c>
      <c r="D157" s="151" t="s">
        <v>235</v>
      </c>
      <c r="E157" s="152" t="s">
        <v>1479</v>
      </c>
      <c r="F157" s="153" t="s">
        <v>1480</v>
      </c>
      <c r="G157" s="154" t="s">
        <v>199</v>
      </c>
      <c r="H157" s="155">
        <v>17</v>
      </c>
      <c r="I157" s="156"/>
      <c r="J157" s="155">
        <f t="shared" si="10"/>
        <v>0</v>
      </c>
      <c r="K157" s="157"/>
      <c r="L157" s="158"/>
      <c r="M157" s="159" t="s">
        <v>1</v>
      </c>
      <c r="N157" s="160" t="s">
        <v>37</v>
      </c>
      <c r="P157" s="146">
        <f t="shared" si="11"/>
        <v>0</v>
      </c>
      <c r="Q157" s="146">
        <v>0</v>
      </c>
      <c r="R157" s="146">
        <f t="shared" si="12"/>
        <v>0</v>
      </c>
      <c r="S157" s="146">
        <v>0</v>
      </c>
      <c r="T157" s="147">
        <f t="shared" si="13"/>
        <v>0</v>
      </c>
      <c r="AR157" s="148" t="s">
        <v>688</v>
      </c>
      <c r="AT157" s="148" t="s">
        <v>235</v>
      </c>
      <c r="AU157" s="148" t="s">
        <v>153</v>
      </c>
      <c r="AY157" s="13" t="s">
        <v>146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153</v>
      </c>
      <c r="BK157" s="150">
        <f t="shared" si="19"/>
        <v>0</v>
      </c>
      <c r="BL157" s="13" t="s">
        <v>280</v>
      </c>
      <c r="BM157" s="148" t="s">
        <v>1481</v>
      </c>
    </row>
    <row r="158" spans="2:65" s="1" customFormat="1" ht="16.5" customHeight="1">
      <c r="B158" s="136"/>
      <c r="C158" s="137" t="s">
        <v>251</v>
      </c>
      <c r="D158" s="137" t="s">
        <v>148</v>
      </c>
      <c r="E158" s="138" t="s">
        <v>1482</v>
      </c>
      <c r="F158" s="139" t="s">
        <v>1483</v>
      </c>
      <c r="G158" s="140" t="s">
        <v>199</v>
      </c>
      <c r="H158" s="141">
        <v>75</v>
      </c>
      <c r="I158" s="142"/>
      <c r="J158" s="141">
        <f t="shared" si="10"/>
        <v>0</v>
      </c>
      <c r="K158" s="143"/>
      <c r="L158" s="28"/>
      <c r="M158" s="144" t="s">
        <v>1</v>
      </c>
      <c r="N158" s="145" t="s">
        <v>37</v>
      </c>
      <c r="P158" s="146">
        <f t="shared" si="11"/>
        <v>0</v>
      </c>
      <c r="Q158" s="146">
        <v>0</v>
      </c>
      <c r="R158" s="146">
        <f t="shared" si="12"/>
        <v>0</v>
      </c>
      <c r="S158" s="146">
        <v>0</v>
      </c>
      <c r="T158" s="147">
        <f t="shared" si="13"/>
        <v>0</v>
      </c>
      <c r="AR158" s="148" t="s">
        <v>280</v>
      </c>
      <c r="AT158" s="148" t="s">
        <v>148</v>
      </c>
      <c r="AU158" s="148" t="s">
        <v>153</v>
      </c>
      <c r="AY158" s="13" t="s">
        <v>146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153</v>
      </c>
      <c r="BK158" s="150">
        <f t="shared" si="19"/>
        <v>0</v>
      </c>
      <c r="BL158" s="13" t="s">
        <v>280</v>
      </c>
      <c r="BM158" s="148" t="s">
        <v>1484</v>
      </c>
    </row>
    <row r="159" spans="2:65" s="1" customFormat="1" ht="16.5" customHeight="1">
      <c r="B159" s="136"/>
      <c r="C159" s="151" t="s">
        <v>200</v>
      </c>
      <c r="D159" s="151" t="s">
        <v>235</v>
      </c>
      <c r="E159" s="152" t="s">
        <v>1485</v>
      </c>
      <c r="F159" s="153" t="s">
        <v>1486</v>
      </c>
      <c r="G159" s="154" t="s">
        <v>199</v>
      </c>
      <c r="H159" s="155">
        <v>75</v>
      </c>
      <c r="I159" s="156"/>
      <c r="J159" s="155">
        <f t="shared" si="10"/>
        <v>0</v>
      </c>
      <c r="K159" s="157"/>
      <c r="L159" s="158"/>
      <c r="M159" s="159" t="s">
        <v>1</v>
      </c>
      <c r="N159" s="160" t="s">
        <v>37</v>
      </c>
      <c r="P159" s="146">
        <f t="shared" si="11"/>
        <v>0</v>
      </c>
      <c r="Q159" s="146">
        <v>0</v>
      </c>
      <c r="R159" s="146">
        <f t="shared" si="12"/>
        <v>0</v>
      </c>
      <c r="S159" s="146">
        <v>0</v>
      </c>
      <c r="T159" s="147">
        <f t="shared" si="13"/>
        <v>0</v>
      </c>
      <c r="AR159" s="148" t="s">
        <v>688</v>
      </c>
      <c r="AT159" s="148" t="s">
        <v>235</v>
      </c>
      <c r="AU159" s="148" t="s">
        <v>153</v>
      </c>
      <c r="AY159" s="13" t="s">
        <v>146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153</v>
      </c>
      <c r="BK159" s="150">
        <f t="shared" si="19"/>
        <v>0</v>
      </c>
      <c r="BL159" s="13" t="s">
        <v>280</v>
      </c>
      <c r="BM159" s="148" t="s">
        <v>1487</v>
      </c>
    </row>
    <row r="160" spans="2:65" s="1" customFormat="1" ht="24.2" customHeight="1">
      <c r="B160" s="136"/>
      <c r="C160" s="137" t="s">
        <v>260</v>
      </c>
      <c r="D160" s="137" t="s">
        <v>148</v>
      </c>
      <c r="E160" s="138" t="s">
        <v>1488</v>
      </c>
      <c r="F160" s="139" t="s">
        <v>1489</v>
      </c>
      <c r="G160" s="140" t="s">
        <v>246</v>
      </c>
      <c r="H160" s="141">
        <v>350</v>
      </c>
      <c r="I160" s="142"/>
      <c r="J160" s="141">
        <f t="shared" si="10"/>
        <v>0</v>
      </c>
      <c r="K160" s="143"/>
      <c r="L160" s="28"/>
      <c r="M160" s="144" t="s">
        <v>1</v>
      </c>
      <c r="N160" s="145" t="s">
        <v>37</v>
      </c>
      <c r="P160" s="146">
        <f t="shared" si="11"/>
        <v>0</v>
      </c>
      <c r="Q160" s="146">
        <v>0</v>
      </c>
      <c r="R160" s="146">
        <f t="shared" si="12"/>
        <v>0</v>
      </c>
      <c r="S160" s="146">
        <v>0</v>
      </c>
      <c r="T160" s="147">
        <f t="shared" si="13"/>
        <v>0</v>
      </c>
      <c r="AR160" s="148" t="s">
        <v>280</v>
      </c>
      <c r="AT160" s="148" t="s">
        <v>148</v>
      </c>
      <c r="AU160" s="148" t="s">
        <v>153</v>
      </c>
      <c r="AY160" s="13" t="s">
        <v>146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3" t="s">
        <v>153</v>
      </c>
      <c r="BK160" s="150">
        <f t="shared" si="19"/>
        <v>0</v>
      </c>
      <c r="BL160" s="13" t="s">
        <v>280</v>
      </c>
      <c r="BM160" s="148" t="s">
        <v>1490</v>
      </c>
    </row>
    <row r="161" spans="2:65" s="1" customFormat="1" ht="16.5" customHeight="1">
      <c r="B161" s="136"/>
      <c r="C161" s="151" t="s">
        <v>204</v>
      </c>
      <c r="D161" s="151" t="s">
        <v>235</v>
      </c>
      <c r="E161" s="152" t="s">
        <v>1491</v>
      </c>
      <c r="F161" s="153" t="s">
        <v>1492</v>
      </c>
      <c r="G161" s="154" t="s">
        <v>263</v>
      </c>
      <c r="H161" s="155">
        <v>218.75</v>
      </c>
      <c r="I161" s="156"/>
      <c r="J161" s="155">
        <f t="shared" si="10"/>
        <v>0</v>
      </c>
      <c r="K161" s="157"/>
      <c r="L161" s="158"/>
      <c r="M161" s="159" t="s">
        <v>1</v>
      </c>
      <c r="N161" s="160" t="s">
        <v>37</v>
      </c>
      <c r="P161" s="146">
        <f t="shared" si="11"/>
        <v>0</v>
      </c>
      <c r="Q161" s="146">
        <v>0</v>
      </c>
      <c r="R161" s="146">
        <f t="shared" si="12"/>
        <v>0</v>
      </c>
      <c r="S161" s="146">
        <v>0</v>
      </c>
      <c r="T161" s="147">
        <f t="shared" si="13"/>
        <v>0</v>
      </c>
      <c r="AR161" s="148" t="s">
        <v>688</v>
      </c>
      <c r="AT161" s="148" t="s">
        <v>235</v>
      </c>
      <c r="AU161" s="148" t="s">
        <v>153</v>
      </c>
      <c r="AY161" s="13" t="s">
        <v>146</v>
      </c>
      <c r="BE161" s="149">
        <f t="shared" si="14"/>
        <v>0</v>
      </c>
      <c r="BF161" s="149">
        <f t="shared" si="15"/>
        <v>0</v>
      </c>
      <c r="BG161" s="149">
        <f t="shared" si="16"/>
        <v>0</v>
      </c>
      <c r="BH161" s="149">
        <f t="shared" si="17"/>
        <v>0</v>
      </c>
      <c r="BI161" s="149">
        <f t="shared" si="18"/>
        <v>0</v>
      </c>
      <c r="BJ161" s="13" t="s">
        <v>153</v>
      </c>
      <c r="BK161" s="150">
        <f t="shared" si="19"/>
        <v>0</v>
      </c>
      <c r="BL161" s="13" t="s">
        <v>280</v>
      </c>
      <c r="BM161" s="148" t="s">
        <v>1493</v>
      </c>
    </row>
    <row r="162" spans="2:65" s="1" customFormat="1" ht="24.2" customHeight="1">
      <c r="B162" s="136"/>
      <c r="C162" s="137" t="s">
        <v>270</v>
      </c>
      <c r="D162" s="137" t="s">
        <v>148</v>
      </c>
      <c r="E162" s="138" t="s">
        <v>1378</v>
      </c>
      <c r="F162" s="139" t="s">
        <v>1379</v>
      </c>
      <c r="G162" s="140" t="s">
        <v>246</v>
      </c>
      <c r="H162" s="141">
        <v>1170</v>
      </c>
      <c r="I162" s="142"/>
      <c r="J162" s="141">
        <f t="shared" si="10"/>
        <v>0</v>
      </c>
      <c r="K162" s="143"/>
      <c r="L162" s="28"/>
      <c r="M162" s="144" t="s">
        <v>1</v>
      </c>
      <c r="N162" s="145" t="s">
        <v>37</v>
      </c>
      <c r="P162" s="146">
        <f t="shared" si="11"/>
        <v>0</v>
      </c>
      <c r="Q162" s="146">
        <v>0</v>
      </c>
      <c r="R162" s="146">
        <f t="shared" si="12"/>
        <v>0</v>
      </c>
      <c r="S162" s="146">
        <v>0</v>
      </c>
      <c r="T162" s="147">
        <f t="shared" si="13"/>
        <v>0</v>
      </c>
      <c r="AR162" s="148" t="s">
        <v>280</v>
      </c>
      <c r="AT162" s="148" t="s">
        <v>148</v>
      </c>
      <c r="AU162" s="148" t="s">
        <v>153</v>
      </c>
      <c r="AY162" s="13" t="s">
        <v>146</v>
      </c>
      <c r="BE162" s="149">
        <f t="shared" si="14"/>
        <v>0</v>
      </c>
      <c r="BF162" s="149">
        <f t="shared" si="15"/>
        <v>0</v>
      </c>
      <c r="BG162" s="149">
        <f t="shared" si="16"/>
        <v>0</v>
      </c>
      <c r="BH162" s="149">
        <f t="shared" si="17"/>
        <v>0</v>
      </c>
      <c r="BI162" s="149">
        <f t="shared" si="18"/>
        <v>0</v>
      </c>
      <c r="BJ162" s="13" t="s">
        <v>153</v>
      </c>
      <c r="BK162" s="150">
        <f t="shared" si="19"/>
        <v>0</v>
      </c>
      <c r="BL162" s="13" t="s">
        <v>280</v>
      </c>
      <c r="BM162" s="148" t="s">
        <v>1494</v>
      </c>
    </row>
    <row r="163" spans="2:65" s="1" customFormat="1" ht="16.5" customHeight="1">
      <c r="B163" s="136"/>
      <c r="C163" s="151" t="s">
        <v>208</v>
      </c>
      <c r="D163" s="151" t="s">
        <v>235</v>
      </c>
      <c r="E163" s="152" t="s">
        <v>1381</v>
      </c>
      <c r="F163" s="153" t="s">
        <v>1382</v>
      </c>
      <c r="G163" s="154" t="s">
        <v>263</v>
      </c>
      <c r="H163" s="155">
        <v>1240.2</v>
      </c>
      <c r="I163" s="156"/>
      <c r="J163" s="155">
        <f t="shared" si="10"/>
        <v>0</v>
      </c>
      <c r="K163" s="157"/>
      <c r="L163" s="158"/>
      <c r="M163" s="159" t="s">
        <v>1</v>
      </c>
      <c r="N163" s="160" t="s">
        <v>37</v>
      </c>
      <c r="P163" s="146">
        <f t="shared" si="11"/>
        <v>0</v>
      </c>
      <c r="Q163" s="146">
        <v>0</v>
      </c>
      <c r="R163" s="146">
        <f t="shared" si="12"/>
        <v>0</v>
      </c>
      <c r="S163" s="146">
        <v>0</v>
      </c>
      <c r="T163" s="147">
        <f t="shared" si="13"/>
        <v>0</v>
      </c>
      <c r="AR163" s="148" t="s">
        <v>688</v>
      </c>
      <c r="AT163" s="148" t="s">
        <v>235</v>
      </c>
      <c r="AU163" s="148" t="s">
        <v>153</v>
      </c>
      <c r="AY163" s="13" t="s">
        <v>146</v>
      </c>
      <c r="BE163" s="149">
        <f t="shared" si="14"/>
        <v>0</v>
      </c>
      <c r="BF163" s="149">
        <f t="shared" si="15"/>
        <v>0</v>
      </c>
      <c r="BG163" s="149">
        <f t="shared" si="16"/>
        <v>0</v>
      </c>
      <c r="BH163" s="149">
        <f t="shared" si="17"/>
        <v>0</v>
      </c>
      <c r="BI163" s="149">
        <f t="shared" si="18"/>
        <v>0</v>
      </c>
      <c r="BJ163" s="13" t="s">
        <v>153</v>
      </c>
      <c r="BK163" s="150">
        <f t="shared" si="19"/>
        <v>0</v>
      </c>
      <c r="BL163" s="13" t="s">
        <v>280</v>
      </c>
      <c r="BM163" s="148" t="s">
        <v>1495</v>
      </c>
    </row>
    <row r="164" spans="2:65" s="1" customFormat="1" ht="24.2" customHeight="1">
      <c r="B164" s="136"/>
      <c r="C164" s="137" t="s">
        <v>283</v>
      </c>
      <c r="D164" s="137" t="s">
        <v>148</v>
      </c>
      <c r="E164" s="138" t="s">
        <v>1496</v>
      </c>
      <c r="F164" s="139" t="s">
        <v>1497</v>
      </c>
      <c r="G164" s="140" t="s">
        <v>199</v>
      </c>
      <c r="H164" s="141">
        <v>80</v>
      </c>
      <c r="I164" s="142"/>
      <c r="J164" s="141">
        <f t="shared" si="10"/>
        <v>0</v>
      </c>
      <c r="K164" s="143"/>
      <c r="L164" s="28"/>
      <c r="M164" s="144" t="s">
        <v>1</v>
      </c>
      <c r="N164" s="145" t="s">
        <v>37</v>
      </c>
      <c r="P164" s="146">
        <f t="shared" si="11"/>
        <v>0</v>
      </c>
      <c r="Q164" s="146">
        <v>0</v>
      </c>
      <c r="R164" s="146">
        <f t="shared" si="12"/>
        <v>0</v>
      </c>
      <c r="S164" s="146">
        <v>0</v>
      </c>
      <c r="T164" s="147">
        <f t="shared" si="13"/>
        <v>0</v>
      </c>
      <c r="AR164" s="148" t="s">
        <v>280</v>
      </c>
      <c r="AT164" s="148" t="s">
        <v>148</v>
      </c>
      <c r="AU164" s="148" t="s">
        <v>153</v>
      </c>
      <c r="AY164" s="13" t="s">
        <v>146</v>
      </c>
      <c r="BE164" s="149">
        <f t="shared" si="14"/>
        <v>0</v>
      </c>
      <c r="BF164" s="149">
        <f t="shared" si="15"/>
        <v>0</v>
      </c>
      <c r="BG164" s="149">
        <f t="shared" si="16"/>
        <v>0</v>
      </c>
      <c r="BH164" s="149">
        <f t="shared" si="17"/>
        <v>0</v>
      </c>
      <c r="BI164" s="149">
        <f t="shared" si="18"/>
        <v>0</v>
      </c>
      <c r="BJ164" s="13" t="s">
        <v>153</v>
      </c>
      <c r="BK164" s="150">
        <f t="shared" si="19"/>
        <v>0</v>
      </c>
      <c r="BL164" s="13" t="s">
        <v>280</v>
      </c>
      <c r="BM164" s="148" t="s">
        <v>1498</v>
      </c>
    </row>
    <row r="165" spans="2:65" s="1" customFormat="1" ht="21.75" customHeight="1">
      <c r="B165" s="136"/>
      <c r="C165" s="151" t="s">
        <v>212</v>
      </c>
      <c r="D165" s="151" t="s">
        <v>235</v>
      </c>
      <c r="E165" s="152" t="s">
        <v>1499</v>
      </c>
      <c r="F165" s="153" t="s">
        <v>1500</v>
      </c>
      <c r="G165" s="154" t="s">
        <v>199</v>
      </c>
      <c r="H165" s="155">
        <v>80</v>
      </c>
      <c r="I165" s="156"/>
      <c r="J165" s="155">
        <f t="shared" si="10"/>
        <v>0</v>
      </c>
      <c r="K165" s="157"/>
      <c r="L165" s="158"/>
      <c r="M165" s="159" t="s">
        <v>1</v>
      </c>
      <c r="N165" s="160" t="s">
        <v>37</v>
      </c>
      <c r="P165" s="146">
        <f t="shared" si="11"/>
        <v>0</v>
      </c>
      <c r="Q165" s="146">
        <v>0</v>
      </c>
      <c r="R165" s="146">
        <f t="shared" si="12"/>
        <v>0</v>
      </c>
      <c r="S165" s="146">
        <v>0</v>
      </c>
      <c r="T165" s="147">
        <f t="shared" si="13"/>
        <v>0</v>
      </c>
      <c r="AR165" s="148" t="s">
        <v>688</v>
      </c>
      <c r="AT165" s="148" t="s">
        <v>235</v>
      </c>
      <c r="AU165" s="148" t="s">
        <v>153</v>
      </c>
      <c r="AY165" s="13" t="s">
        <v>146</v>
      </c>
      <c r="BE165" s="149">
        <f t="shared" si="14"/>
        <v>0</v>
      </c>
      <c r="BF165" s="149">
        <f t="shared" si="15"/>
        <v>0</v>
      </c>
      <c r="BG165" s="149">
        <f t="shared" si="16"/>
        <v>0</v>
      </c>
      <c r="BH165" s="149">
        <f t="shared" si="17"/>
        <v>0</v>
      </c>
      <c r="BI165" s="149">
        <f t="shared" si="18"/>
        <v>0</v>
      </c>
      <c r="BJ165" s="13" t="s">
        <v>153</v>
      </c>
      <c r="BK165" s="150">
        <f t="shared" si="19"/>
        <v>0</v>
      </c>
      <c r="BL165" s="13" t="s">
        <v>280</v>
      </c>
      <c r="BM165" s="148" t="s">
        <v>1501</v>
      </c>
    </row>
    <row r="166" spans="2:65" s="1" customFormat="1" ht="16.5" customHeight="1">
      <c r="B166" s="136"/>
      <c r="C166" s="137" t="s">
        <v>291</v>
      </c>
      <c r="D166" s="137" t="s">
        <v>148</v>
      </c>
      <c r="E166" s="138" t="s">
        <v>1384</v>
      </c>
      <c r="F166" s="139" t="s">
        <v>1385</v>
      </c>
      <c r="G166" s="140" t="s">
        <v>199</v>
      </c>
      <c r="H166" s="141">
        <v>90</v>
      </c>
      <c r="I166" s="142"/>
      <c r="J166" s="141">
        <f t="shared" si="10"/>
        <v>0</v>
      </c>
      <c r="K166" s="143"/>
      <c r="L166" s="28"/>
      <c r="M166" s="144" t="s">
        <v>1</v>
      </c>
      <c r="N166" s="145" t="s">
        <v>37</v>
      </c>
      <c r="P166" s="146">
        <f t="shared" si="11"/>
        <v>0</v>
      </c>
      <c r="Q166" s="146">
        <v>0</v>
      </c>
      <c r="R166" s="146">
        <f t="shared" si="12"/>
        <v>0</v>
      </c>
      <c r="S166" s="146">
        <v>0</v>
      </c>
      <c r="T166" s="147">
        <f t="shared" si="13"/>
        <v>0</v>
      </c>
      <c r="AR166" s="148" t="s">
        <v>280</v>
      </c>
      <c r="AT166" s="148" t="s">
        <v>148</v>
      </c>
      <c r="AU166" s="148" t="s">
        <v>153</v>
      </c>
      <c r="AY166" s="13" t="s">
        <v>146</v>
      </c>
      <c r="BE166" s="149">
        <f t="shared" si="14"/>
        <v>0</v>
      </c>
      <c r="BF166" s="149">
        <f t="shared" si="15"/>
        <v>0</v>
      </c>
      <c r="BG166" s="149">
        <f t="shared" si="16"/>
        <v>0</v>
      </c>
      <c r="BH166" s="149">
        <f t="shared" si="17"/>
        <v>0</v>
      </c>
      <c r="BI166" s="149">
        <f t="shared" si="18"/>
        <v>0</v>
      </c>
      <c r="BJ166" s="13" t="s">
        <v>153</v>
      </c>
      <c r="BK166" s="150">
        <f t="shared" si="19"/>
        <v>0</v>
      </c>
      <c r="BL166" s="13" t="s">
        <v>280</v>
      </c>
      <c r="BM166" s="148" t="s">
        <v>1502</v>
      </c>
    </row>
    <row r="167" spans="2:65" s="1" customFormat="1" ht="16.5" customHeight="1">
      <c r="B167" s="136"/>
      <c r="C167" s="151" t="s">
        <v>215</v>
      </c>
      <c r="D167" s="151" t="s">
        <v>235</v>
      </c>
      <c r="E167" s="152" t="s">
        <v>1387</v>
      </c>
      <c r="F167" s="153" t="s">
        <v>1388</v>
      </c>
      <c r="G167" s="154" t="s">
        <v>199</v>
      </c>
      <c r="H167" s="155">
        <v>90</v>
      </c>
      <c r="I167" s="156"/>
      <c r="J167" s="155">
        <f t="shared" si="10"/>
        <v>0</v>
      </c>
      <c r="K167" s="157"/>
      <c r="L167" s="158"/>
      <c r="M167" s="159" t="s">
        <v>1</v>
      </c>
      <c r="N167" s="160" t="s">
        <v>37</v>
      </c>
      <c r="P167" s="146">
        <f t="shared" si="11"/>
        <v>0</v>
      </c>
      <c r="Q167" s="146">
        <v>0</v>
      </c>
      <c r="R167" s="146">
        <f t="shared" si="12"/>
        <v>0</v>
      </c>
      <c r="S167" s="146">
        <v>0</v>
      </c>
      <c r="T167" s="147">
        <f t="shared" si="13"/>
        <v>0</v>
      </c>
      <c r="AR167" s="148" t="s">
        <v>688</v>
      </c>
      <c r="AT167" s="148" t="s">
        <v>235</v>
      </c>
      <c r="AU167" s="148" t="s">
        <v>153</v>
      </c>
      <c r="AY167" s="13" t="s">
        <v>146</v>
      </c>
      <c r="BE167" s="149">
        <f t="shared" si="14"/>
        <v>0</v>
      </c>
      <c r="BF167" s="149">
        <f t="shared" si="15"/>
        <v>0</v>
      </c>
      <c r="BG167" s="149">
        <f t="shared" si="16"/>
        <v>0</v>
      </c>
      <c r="BH167" s="149">
        <f t="shared" si="17"/>
        <v>0</v>
      </c>
      <c r="BI167" s="149">
        <f t="shared" si="18"/>
        <v>0</v>
      </c>
      <c r="BJ167" s="13" t="s">
        <v>153</v>
      </c>
      <c r="BK167" s="150">
        <f t="shared" si="19"/>
        <v>0</v>
      </c>
      <c r="BL167" s="13" t="s">
        <v>280</v>
      </c>
      <c r="BM167" s="148" t="s">
        <v>1503</v>
      </c>
    </row>
    <row r="168" spans="2:65" s="1" customFormat="1" ht="16.5" customHeight="1">
      <c r="B168" s="136"/>
      <c r="C168" s="137" t="s">
        <v>405</v>
      </c>
      <c r="D168" s="137" t="s">
        <v>148</v>
      </c>
      <c r="E168" s="138" t="s">
        <v>1390</v>
      </c>
      <c r="F168" s="139" t="s">
        <v>1391</v>
      </c>
      <c r="G168" s="140" t="s">
        <v>246</v>
      </c>
      <c r="H168" s="141">
        <v>1575</v>
      </c>
      <c r="I168" s="142"/>
      <c r="J168" s="141">
        <f t="shared" si="10"/>
        <v>0</v>
      </c>
      <c r="K168" s="143"/>
      <c r="L168" s="28"/>
      <c r="M168" s="144" t="s">
        <v>1</v>
      </c>
      <c r="N168" s="145" t="s">
        <v>37</v>
      </c>
      <c r="P168" s="146">
        <f t="shared" si="11"/>
        <v>0</v>
      </c>
      <c r="Q168" s="146">
        <v>0</v>
      </c>
      <c r="R168" s="146">
        <f t="shared" si="12"/>
        <v>0</v>
      </c>
      <c r="S168" s="146">
        <v>0</v>
      </c>
      <c r="T168" s="147">
        <f t="shared" si="13"/>
        <v>0</v>
      </c>
      <c r="AR168" s="148" t="s">
        <v>280</v>
      </c>
      <c r="AT168" s="148" t="s">
        <v>148</v>
      </c>
      <c r="AU168" s="148" t="s">
        <v>153</v>
      </c>
      <c r="AY168" s="13" t="s">
        <v>146</v>
      </c>
      <c r="BE168" s="149">
        <f t="shared" si="14"/>
        <v>0</v>
      </c>
      <c r="BF168" s="149">
        <f t="shared" si="15"/>
        <v>0</v>
      </c>
      <c r="BG168" s="149">
        <f t="shared" si="16"/>
        <v>0</v>
      </c>
      <c r="BH168" s="149">
        <f t="shared" si="17"/>
        <v>0</v>
      </c>
      <c r="BI168" s="149">
        <f t="shared" si="18"/>
        <v>0</v>
      </c>
      <c r="BJ168" s="13" t="s">
        <v>153</v>
      </c>
      <c r="BK168" s="150">
        <f t="shared" si="19"/>
        <v>0</v>
      </c>
      <c r="BL168" s="13" t="s">
        <v>280</v>
      </c>
      <c r="BM168" s="148" t="s">
        <v>1504</v>
      </c>
    </row>
    <row r="169" spans="2:65" s="1" customFormat="1" ht="16.5" customHeight="1">
      <c r="B169" s="136"/>
      <c r="C169" s="151" t="s">
        <v>219</v>
      </c>
      <c r="D169" s="151" t="s">
        <v>235</v>
      </c>
      <c r="E169" s="152" t="s">
        <v>1393</v>
      </c>
      <c r="F169" s="153" t="s">
        <v>1394</v>
      </c>
      <c r="G169" s="154" t="s">
        <v>246</v>
      </c>
      <c r="H169" s="155">
        <v>1575</v>
      </c>
      <c r="I169" s="156"/>
      <c r="J169" s="155">
        <f t="shared" si="10"/>
        <v>0</v>
      </c>
      <c r="K169" s="157"/>
      <c r="L169" s="158"/>
      <c r="M169" s="159" t="s">
        <v>1</v>
      </c>
      <c r="N169" s="160" t="s">
        <v>37</v>
      </c>
      <c r="P169" s="146">
        <f t="shared" si="11"/>
        <v>0</v>
      </c>
      <c r="Q169" s="146">
        <v>0</v>
      </c>
      <c r="R169" s="146">
        <f t="shared" si="12"/>
        <v>0</v>
      </c>
      <c r="S169" s="146">
        <v>0</v>
      </c>
      <c r="T169" s="147">
        <f t="shared" si="13"/>
        <v>0</v>
      </c>
      <c r="AR169" s="148" t="s">
        <v>688</v>
      </c>
      <c r="AT169" s="148" t="s">
        <v>235</v>
      </c>
      <c r="AU169" s="148" t="s">
        <v>153</v>
      </c>
      <c r="AY169" s="13" t="s">
        <v>146</v>
      </c>
      <c r="BE169" s="149">
        <f t="shared" si="14"/>
        <v>0</v>
      </c>
      <c r="BF169" s="149">
        <f t="shared" si="15"/>
        <v>0</v>
      </c>
      <c r="BG169" s="149">
        <f t="shared" si="16"/>
        <v>0</v>
      </c>
      <c r="BH169" s="149">
        <f t="shared" si="17"/>
        <v>0</v>
      </c>
      <c r="BI169" s="149">
        <f t="shared" si="18"/>
        <v>0</v>
      </c>
      <c r="BJ169" s="13" t="s">
        <v>153</v>
      </c>
      <c r="BK169" s="150">
        <f t="shared" si="19"/>
        <v>0</v>
      </c>
      <c r="BL169" s="13" t="s">
        <v>280</v>
      </c>
      <c r="BM169" s="148" t="s">
        <v>1505</v>
      </c>
    </row>
    <row r="170" spans="2:65" s="1" customFormat="1" ht="16.5" customHeight="1">
      <c r="B170" s="136"/>
      <c r="C170" s="137" t="s">
        <v>412</v>
      </c>
      <c r="D170" s="137" t="s">
        <v>148</v>
      </c>
      <c r="E170" s="138" t="s">
        <v>1506</v>
      </c>
      <c r="F170" s="139" t="s">
        <v>1507</v>
      </c>
      <c r="G170" s="140" t="s">
        <v>199</v>
      </c>
      <c r="H170" s="141">
        <v>1</v>
      </c>
      <c r="I170" s="142"/>
      <c r="J170" s="141">
        <f t="shared" si="10"/>
        <v>0</v>
      </c>
      <c r="K170" s="143"/>
      <c r="L170" s="28"/>
      <c r="M170" s="144" t="s">
        <v>1</v>
      </c>
      <c r="N170" s="145" t="s">
        <v>37</v>
      </c>
      <c r="P170" s="146">
        <f t="shared" si="11"/>
        <v>0</v>
      </c>
      <c r="Q170" s="146">
        <v>0</v>
      </c>
      <c r="R170" s="146">
        <f t="shared" si="12"/>
        <v>0</v>
      </c>
      <c r="S170" s="146">
        <v>0</v>
      </c>
      <c r="T170" s="147">
        <f t="shared" si="13"/>
        <v>0</v>
      </c>
      <c r="AR170" s="148" t="s">
        <v>280</v>
      </c>
      <c r="AT170" s="148" t="s">
        <v>148</v>
      </c>
      <c r="AU170" s="148" t="s">
        <v>153</v>
      </c>
      <c r="AY170" s="13" t="s">
        <v>146</v>
      </c>
      <c r="BE170" s="149">
        <f t="shared" si="14"/>
        <v>0</v>
      </c>
      <c r="BF170" s="149">
        <f t="shared" si="15"/>
        <v>0</v>
      </c>
      <c r="BG170" s="149">
        <f t="shared" si="16"/>
        <v>0</v>
      </c>
      <c r="BH170" s="149">
        <f t="shared" si="17"/>
        <v>0</v>
      </c>
      <c r="BI170" s="149">
        <f t="shared" si="18"/>
        <v>0</v>
      </c>
      <c r="BJ170" s="13" t="s">
        <v>153</v>
      </c>
      <c r="BK170" s="150">
        <f t="shared" si="19"/>
        <v>0</v>
      </c>
      <c r="BL170" s="13" t="s">
        <v>280</v>
      </c>
      <c r="BM170" s="148" t="s">
        <v>1508</v>
      </c>
    </row>
    <row r="171" spans="2:65" s="11" customFormat="1" ht="25.9" customHeight="1">
      <c r="B171" s="125"/>
      <c r="D171" s="126" t="s">
        <v>70</v>
      </c>
      <c r="E171" s="127" t="s">
        <v>1509</v>
      </c>
      <c r="F171" s="127" t="s">
        <v>1510</v>
      </c>
      <c r="I171" s="128"/>
      <c r="J171" s="115">
        <f>BK171</f>
        <v>0</v>
      </c>
      <c r="L171" s="125"/>
      <c r="M171" s="129"/>
      <c r="P171" s="130">
        <f>SUM(P172:P173)</f>
        <v>0</v>
      </c>
      <c r="R171" s="130">
        <f>SUM(R172:R173)</f>
        <v>0</v>
      </c>
      <c r="T171" s="131">
        <f>SUM(T172:T173)</f>
        <v>0</v>
      </c>
      <c r="AR171" s="126" t="s">
        <v>152</v>
      </c>
      <c r="AT171" s="132" t="s">
        <v>70</v>
      </c>
      <c r="AU171" s="132" t="s">
        <v>71</v>
      </c>
      <c r="AY171" s="126" t="s">
        <v>146</v>
      </c>
      <c r="BK171" s="133">
        <f>SUM(BK172:BK173)</f>
        <v>0</v>
      </c>
    </row>
    <row r="172" spans="2:65" s="1" customFormat="1" ht="16.5" customHeight="1">
      <c r="B172" s="136"/>
      <c r="C172" s="137" t="s">
        <v>222</v>
      </c>
      <c r="D172" s="137" t="s">
        <v>148</v>
      </c>
      <c r="E172" s="138" t="s">
        <v>1511</v>
      </c>
      <c r="F172" s="139" t="s">
        <v>1512</v>
      </c>
      <c r="G172" s="140" t="s">
        <v>1</v>
      </c>
      <c r="H172" s="141">
        <v>1</v>
      </c>
      <c r="I172" s="142"/>
      <c r="J172" s="141">
        <f>ROUND(I172*H172,3)</f>
        <v>0</v>
      </c>
      <c r="K172" s="143"/>
      <c r="L172" s="28"/>
      <c r="M172" s="144" t="s">
        <v>1</v>
      </c>
      <c r="N172" s="145" t="s">
        <v>37</v>
      </c>
      <c r="P172" s="146">
        <f>O172*H172</f>
        <v>0</v>
      </c>
      <c r="Q172" s="146">
        <v>0</v>
      </c>
      <c r="R172" s="146">
        <f>Q172*H172</f>
        <v>0</v>
      </c>
      <c r="S172" s="146">
        <v>0</v>
      </c>
      <c r="T172" s="147">
        <f>S172*H172</f>
        <v>0</v>
      </c>
      <c r="AR172" s="148" t="s">
        <v>286</v>
      </c>
      <c r="AT172" s="148" t="s">
        <v>148</v>
      </c>
      <c r="AU172" s="148" t="s">
        <v>79</v>
      </c>
      <c r="AY172" s="13" t="s">
        <v>146</v>
      </c>
      <c r="BE172" s="149">
        <f>IF(N172="základná",J172,0)</f>
        <v>0</v>
      </c>
      <c r="BF172" s="149">
        <f>IF(N172="znížená",J172,0)</f>
        <v>0</v>
      </c>
      <c r="BG172" s="149">
        <f>IF(N172="zákl. prenesená",J172,0)</f>
        <v>0</v>
      </c>
      <c r="BH172" s="149">
        <f>IF(N172="zníž. prenesená",J172,0)</f>
        <v>0</v>
      </c>
      <c r="BI172" s="149">
        <f>IF(N172="nulová",J172,0)</f>
        <v>0</v>
      </c>
      <c r="BJ172" s="13" t="s">
        <v>153</v>
      </c>
      <c r="BK172" s="150">
        <f>ROUND(I172*H172,3)</f>
        <v>0</v>
      </c>
      <c r="BL172" s="13" t="s">
        <v>286</v>
      </c>
      <c r="BM172" s="148" t="s">
        <v>1513</v>
      </c>
    </row>
    <row r="173" spans="2:65" s="1" customFormat="1" ht="16.5" customHeight="1">
      <c r="B173" s="136"/>
      <c r="C173" s="137" t="s">
        <v>419</v>
      </c>
      <c r="D173" s="137" t="s">
        <v>148</v>
      </c>
      <c r="E173" s="138" t="s">
        <v>1514</v>
      </c>
      <c r="F173" s="139" t="s">
        <v>1515</v>
      </c>
      <c r="G173" s="140" t="s">
        <v>1</v>
      </c>
      <c r="H173" s="141">
        <v>1</v>
      </c>
      <c r="I173" s="142"/>
      <c r="J173" s="141">
        <f>ROUND(I173*H173,3)</f>
        <v>0</v>
      </c>
      <c r="K173" s="143"/>
      <c r="L173" s="28"/>
      <c r="M173" s="144" t="s">
        <v>1</v>
      </c>
      <c r="N173" s="145" t="s">
        <v>37</v>
      </c>
      <c r="P173" s="146">
        <f>O173*H173</f>
        <v>0</v>
      </c>
      <c r="Q173" s="146">
        <v>0</v>
      </c>
      <c r="R173" s="146">
        <f>Q173*H173</f>
        <v>0</v>
      </c>
      <c r="S173" s="146">
        <v>0</v>
      </c>
      <c r="T173" s="147">
        <f>S173*H173</f>
        <v>0</v>
      </c>
      <c r="AR173" s="148" t="s">
        <v>286</v>
      </c>
      <c r="AT173" s="148" t="s">
        <v>148</v>
      </c>
      <c r="AU173" s="148" t="s">
        <v>79</v>
      </c>
      <c r="AY173" s="13" t="s">
        <v>146</v>
      </c>
      <c r="BE173" s="149">
        <f>IF(N173="základná",J173,0)</f>
        <v>0</v>
      </c>
      <c r="BF173" s="149">
        <f>IF(N173="znížená",J173,0)</f>
        <v>0</v>
      </c>
      <c r="BG173" s="149">
        <f>IF(N173="zákl. prenesená",J173,0)</f>
        <v>0</v>
      </c>
      <c r="BH173" s="149">
        <f>IF(N173="zníž. prenesená",J173,0)</f>
        <v>0</v>
      </c>
      <c r="BI173" s="149">
        <f>IF(N173="nulová",J173,0)</f>
        <v>0</v>
      </c>
      <c r="BJ173" s="13" t="s">
        <v>153</v>
      </c>
      <c r="BK173" s="150">
        <f>ROUND(I173*H173,3)</f>
        <v>0</v>
      </c>
      <c r="BL173" s="13" t="s">
        <v>286</v>
      </c>
      <c r="BM173" s="148" t="s">
        <v>1516</v>
      </c>
    </row>
    <row r="174" spans="2:65" s="11" customFormat="1" ht="25.9" customHeight="1">
      <c r="B174" s="125"/>
      <c r="D174" s="126" t="s">
        <v>70</v>
      </c>
      <c r="E174" s="127" t="s">
        <v>706</v>
      </c>
      <c r="F174" s="127" t="s">
        <v>826</v>
      </c>
      <c r="I174" s="128"/>
      <c r="J174" s="115">
        <f>BK174</f>
        <v>0</v>
      </c>
      <c r="L174" s="125"/>
      <c r="M174" s="129"/>
      <c r="P174" s="130">
        <f>P175</f>
        <v>0</v>
      </c>
      <c r="R174" s="130">
        <f>R175</f>
        <v>0</v>
      </c>
      <c r="T174" s="131">
        <f>T175</f>
        <v>0</v>
      </c>
      <c r="AR174" s="126" t="s">
        <v>163</v>
      </c>
      <c r="AT174" s="132" t="s">
        <v>70</v>
      </c>
      <c r="AU174" s="132" t="s">
        <v>71</v>
      </c>
      <c r="AY174" s="126" t="s">
        <v>146</v>
      </c>
      <c r="BK174" s="133">
        <f>BK175</f>
        <v>0</v>
      </c>
    </row>
    <row r="175" spans="2:65" s="1" customFormat="1" ht="24.2" customHeight="1">
      <c r="B175" s="136"/>
      <c r="C175" s="137" t="s">
        <v>226</v>
      </c>
      <c r="D175" s="137" t="s">
        <v>148</v>
      </c>
      <c r="E175" s="138" t="s">
        <v>1423</v>
      </c>
      <c r="F175" s="139" t="s">
        <v>1424</v>
      </c>
      <c r="G175" s="140" t="s">
        <v>711</v>
      </c>
      <c r="H175" s="141">
        <v>1</v>
      </c>
      <c r="I175" s="142"/>
      <c r="J175" s="141">
        <f>ROUND(I175*H175,3)</f>
        <v>0</v>
      </c>
      <c r="K175" s="143"/>
      <c r="L175" s="28"/>
      <c r="M175" s="144" t="s">
        <v>1</v>
      </c>
      <c r="N175" s="145" t="s">
        <v>37</v>
      </c>
      <c r="P175" s="146">
        <f>O175*H175</f>
        <v>0</v>
      </c>
      <c r="Q175" s="146">
        <v>0</v>
      </c>
      <c r="R175" s="146">
        <f>Q175*H175</f>
        <v>0</v>
      </c>
      <c r="S175" s="146">
        <v>0</v>
      </c>
      <c r="T175" s="147">
        <f>S175*H175</f>
        <v>0</v>
      </c>
      <c r="AR175" s="148" t="s">
        <v>152</v>
      </c>
      <c r="AT175" s="148" t="s">
        <v>148</v>
      </c>
      <c r="AU175" s="148" t="s">
        <v>79</v>
      </c>
      <c r="AY175" s="13" t="s">
        <v>146</v>
      </c>
      <c r="BE175" s="149">
        <f>IF(N175="základná",J175,0)</f>
        <v>0</v>
      </c>
      <c r="BF175" s="149">
        <f>IF(N175="znížená",J175,0)</f>
        <v>0</v>
      </c>
      <c r="BG175" s="149">
        <f>IF(N175="zákl. prenesená",J175,0)</f>
        <v>0</v>
      </c>
      <c r="BH175" s="149">
        <f>IF(N175="zníž. prenesená",J175,0)</f>
        <v>0</v>
      </c>
      <c r="BI175" s="149">
        <f>IF(N175="nulová",J175,0)</f>
        <v>0</v>
      </c>
      <c r="BJ175" s="13" t="s">
        <v>153</v>
      </c>
      <c r="BK175" s="150">
        <f>ROUND(I175*H175,3)</f>
        <v>0</v>
      </c>
      <c r="BL175" s="13" t="s">
        <v>152</v>
      </c>
      <c r="BM175" s="148" t="s">
        <v>1517</v>
      </c>
    </row>
    <row r="176" spans="2:65" s="1" customFormat="1" ht="49.9" customHeight="1">
      <c r="B176" s="28"/>
      <c r="E176" s="127" t="s">
        <v>298</v>
      </c>
      <c r="F176" s="127" t="s">
        <v>299</v>
      </c>
      <c r="J176" s="115">
        <f t="shared" ref="J176:J186" si="20">BK176</f>
        <v>0</v>
      </c>
      <c r="L176" s="28"/>
      <c r="M176" s="161"/>
      <c r="T176" s="55"/>
      <c r="AT176" s="13" t="s">
        <v>70</v>
      </c>
      <c r="AU176" s="13" t="s">
        <v>71</v>
      </c>
      <c r="AY176" s="13" t="s">
        <v>300</v>
      </c>
      <c r="BK176" s="150">
        <f>SUM(BK177:BK186)</f>
        <v>0</v>
      </c>
    </row>
    <row r="177" spans="2:63" s="1" customFormat="1" ht="16.350000000000001" customHeight="1">
      <c r="B177" s="28"/>
      <c r="C177" s="162" t="s">
        <v>1</v>
      </c>
      <c r="D177" s="162" t="s">
        <v>148</v>
      </c>
      <c r="E177" s="163" t="s">
        <v>1</v>
      </c>
      <c r="F177" s="164" t="s">
        <v>1</v>
      </c>
      <c r="G177" s="165" t="s">
        <v>1</v>
      </c>
      <c r="H177" s="166"/>
      <c r="I177" s="166"/>
      <c r="J177" s="167">
        <f t="shared" si="20"/>
        <v>0</v>
      </c>
      <c r="K177" s="168"/>
      <c r="L177" s="28"/>
      <c r="M177" s="169" t="s">
        <v>1</v>
      </c>
      <c r="N177" s="170" t="s">
        <v>37</v>
      </c>
      <c r="T177" s="55"/>
      <c r="AT177" s="13" t="s">
        <v>300</v>
      </c>
      <c r="AU177" s="13" t="s">
        <v>79</v>
      </c>
      <c r="AY177" s="13" t="s">
        <v>300</v>
      </c>
      <c r="BE177" s="149">
        <f t="shared" ref="BE177:BE186" si="21">IF(N177="základná",J177,0)</f>
        <v>0</v>
      </c>
      <c r="BF177" s="149">
        <f t="shared" ref="BF177:BF186" si="22">IF(N177="znížená",J177,0)</f>
        <v>0</v>
      </c>
      <c r="BG177" s="149">
        <f t="shared" ref="BG177:BG186" si="23">IF(N177="zákl. prenesená",J177,0)</f>
        <v>0</v>
      </c>
      <c r="BH177" s="149">
        <f t="shared" ref="BH177:BH186" si="24">IF(N177="zníž. prenesená",J177,0)</f>
        <v>0</v>
      </c>
      <c r="BI177" s="149">
        <f t="shared" ref="BI177:BI186" si="25">IF(N177="nulová",J177,0)</f>
        <v>0</v>
      </c>
      <c r="BJ177" s="13" t="s">
        <v>153</v>
      </c>
      <c r="BK177" s="150">
        <f t="shared" ref="BK177:BK186" si="26">I177*H177</f>
        <v>0</v>
      </c>
    </row>
    <row r="178" spans="2:63" s="1" customFormat="1" ht="16.350000000000001" customHeight="1">
      <c r="B178" s="28"/>
      <c r="C178" s="162" t="s">
        <v>1</v>
      </c>
      <c r="D178" s="162" t="s">
        <v>148</v>
      </c>
      <c r="E178" s="163" t="s">
        <v>1</v>
      </c>
      <c r="F178" s="164" t="s">
        <v>1</v>
      </c>
      <c r="G178" s="165" t="s">
        <v>1</v>
      </c>
      <c r="H178" s="166"/>
      <c r="I178" s="166"/>
      <c r="J178" s="167">
        <f t="shared" si="20"/>
        <v>0</v>
      </c>
      <c r="K178" s="168"/>
      <c r="L178" s="28"/>
      <c r="M178" s="169" t="s">
        <v>1</v>
      </c>
      <c r="N178" s="170" t="s">
        <v>37</v>
      </c>
      <c r="T178" s="55"/>
      <c r="AT178" s="13" t="s">
        <v>300</v>
      </c>
      <c r="AU178" s="13" t="s">
        <v>79</v>
      </c>
      <c r="AY178" s="13" t="s">
        <v>300</v>
      </c>
      <c r="BE178" s="149">
        <f t="shared" si="21"/>
        <v>0</v>
      </c>
      <c r="BF178" s="149">
        <f t="shared" si="22"/>
        <v>0</v>
      </c>
      <c r="BG178" s="149">
        <f t="shared" si="23"/>
        <v>0</v>
      </c>
      <c r="BH178" s="149">
        <f t="shared" si="24"/>
        <v>0</v>
      </c>
      <c r="BI178" s="149">
        <f t="shared" si="25"/>
        <v>0</v>
      </c>
      <c r="BJ178" s="13" t="s">
        <v>153</v>
      </c>
      <c r="BK178" s="150">
        <f t="shared" si="26"/>
        <v>0</v>
      </c>
    </row>
    <row r="179" spans="2:63" s="1" customFormat="1" ht="16.350000000000001" customHeight="1">
      <c r="B179" s="28"/>
      <c r="C179" s="162" t="s">
        <v>1</v>
      </c>
      <c r="D179" s="162" t="s">
        <v>148</v>
      </c>
      <c r="E179" s="163" t="s">
        <v>1</v>
      </c>
      <c r="F179" s="164" t="s">
        <v>1</v>
      </c>
      <c r="G179" s="165" t="s">
        <v>1</v>
      </c>
      <c r="H179" s="166"/>
      <c r="I179" s="166"/>
      <c r="J179" s="167">
        <f t="shared" si="20"/>
        <v>0</v>
      </c>
      <c r="K179" s="168"/>
      <c r="L179" s="28"/>
      <c r="M179" s="169" t="s">
        <v>1</v>
      </c>
      <c r="N179" s="170" t="s">
        <v>37</v>
      </c>
      <c r="T179" s="55"/>
      <c r="AT179" s="13" t="s">
        <v>300</v>
      </c>
      <c r="AU179" s="13" t="s">
        <v>79</v>
      </c>
      <c r="AY179" s="13" t="s">
        <v>300</v>
      </c>
      <c r="BE179" s="149">
        <f t="shared" si="21"/>
        <v>0</v>
      </c>
      <c r="BF179" s="149">
        <f t="shared" si="22"/>
        <v>0</v>
      </c>
      <c r="BG179" s="149">
        <f t="shared" si="23"/>
        <v>0</v>
      </c>
      <c r="BH179" s="149">
        <f t="shared" si="24"/>
        <v>0</v>
      </c>
      <c r="BI179" s="149">
        <f t="shared" si="25"/>
        <v>0</v>
      </c>
      <c r="BJ179" s="13" t="s">
        <v>153</v>
      </c>
      <c r="BK179" s="150">
        <f t="shared" si="26"/>
        <v>0</v>
      </c>
    </row>
    <row r="180" spans="2:63" s="1" customFormat="1" ht="16.350000000000001" customHeight="1">
      <c r="B180" s="28"/>
      <c r="C180" s="162" t="s">
        <v>1</v>
      </c>
      <c r="D180" s="162" t="s">
        <v>148</v>
      </c>
      <c r="E180" s="163" t="s">
        <v>1</v>
      </c>
      <c r="F180" s="164" t="s">
        <v>1</v>
      </c>
      <c r="G180" s="165" t="s">
        <v>1</v>
      </c>
      <c r="H180" s="166"/>
      <c r="I180" s="166"/>
      <c r="J180" s="167">
        <f t="shared" si="20"/>
        <v>0</v>
      </c>
      <c r="K180" s="168"/>
      <c r="L180" s="28"/>
      <c r="M180" s="169" t="s">
        <v>1</v>
      </c>
      <c r="N180" s="170" t="s">
        <v>37</v>
      </c>
      <c r="T180" s="55"/>
      <c r="AT180" s="13" t="s">
        <v>300</v>
      </c>
      <c r="AU180" s="13" t="s">
        <v>79</v>
      </c>
      <c r="AY180" s="13" t="s">
        <v>300</v>
      </c>
      <c r="BE180" s="149">
        <f t="shared" si="21"/>
        <v>0</v>
      </c>
      <c r="BF180" s="149">
        <f t="shared" si="22"/>
        <v>0</v>
      </c>
      <c r="BG180" s="149">
        <f t="shared" si="23"/>
        <v>0</v>
      </c>
      <c r="BH180" s="149">
        <f t="shared" si="24"/>
        <v>0</v>
      </c>
      <c r="BI180" s="149">
        <f t="shared" si="25"/>
        <v>0</v>
      </c>
      <c r="BJ180" s="13" t="s">
        <v>153</v>
      </c>
      <c r="BK180" s="150">
        <f t="shared" si="26"/>
        <v>0</v>
      </c>
    </row>
    <row r="181" spans="2:63" s="1" customFormat="1" ht="16.350000000000001" customHeight="1">
      <c r="B181" s="28"/>
      <c r="C181" s="162" t="s">
        <v>1</v>
      </c>
      <c r="D181" s="162" t="s">
        <v>148</v>
      </c>
      <c r="E181" s="163" t="s">
        <v>1</v>
      </c>
      <c r="F181" s="164" t="s">
        <v>1</v>
      </c>
      <c r="G181" s="165" t="s">
        <v>1</v>
      </c>
      <c r="H181" s="166"/>
      <c r="I181" s="166"/>
      <c r="J181" s="167">
        <f t="shared" si="20"/>
        <v>0</v>
      </c>
      <c r="K181" s="168"/>
      <c r="L181" s="28"/>
      <c r="M181" s="169" t="s">
        <v>1</v>
      </c>
      <c r="N181" s="170" t="s">
        <v>37</v>
      </c>
      <c r="T181" s="55"/>
      <c r="AT181" s="13" t="s">
        <v>300</v>
      </c>
      <c r="AU181" s="13" t="s">
        <v>79</v>
      </c>
      <c r="AY181" s="13" t="s">
        <v>300</v>
      </c>
      <c r="BE181" s="149">
        <f t="shared" si="21"/>
        <v>0</v>
      </c>
      <c r="BF181" s="149">
        <f t="shared" si="22"/>
        <v>0</v>
      </c>
      <c r="BG181" s="149">
        <f t="shared" si="23"/>
        <v>0</v>
      </c>
      <c r="BH181" s="149">
        <f t="shared" si="24"/>
        <v>0</v>
      </c>
      <c r="BI181" s="149">
        <f t="shared" si="25"/>
        <v>0</v>
      </c>
      <c r="BJ181" s="13" t="s">
        <v>153</v>
      </c>
      <c r="BK181" s="150">
        <f t="shared" si="26"/>
        <v>0</v>
      </c>
    </row>
    <row r="182" spans="2:63" s="1" customFormat="1" ht="16.350000000000001" customHeight="1">
      <c r="B182" s="28"/>
      <c r="C182" s="162" t="s">
        <v>1</v>
      </c>
      <c r="D182" s="162" t="s">
        <v>148</v>
      </c>
      <c r="E182" s="163" t="s">
        <v>1</v>
      </c>
      <c r="F182" s="164" t="s">
        <v>1</v>
      </c>
      <c r="G182" s="165" t="s">
        <v>1</v>
      </c>
      <c r="H182" s="166"/>
      <c r="I182" s="166"/>
      <c r="J182" s="167">
        <f t="shared" si="20"/>
        <v>0</v>
      </c>
      <c r="K182" s="168"/>
      <c r="L182" s="28"/>
      <c r="M182" s="169" t="s">
        <v>1</v>
      </c>
      <c r="N182" s="170" t="s">
        <v>37</v>
      </c>
      <c r="T182" s="55"/>
      <c r="AT182" s="13" t="s">
        <v>300</v>
      </c>
      <c r="AU182" s="13" t="s">
        <v>79</v>
      </c>
      <c r="AY182" s="13" t="s">
        <v>300</v>
      </c>
      <c r="BE182" s="149">
        <f t="shared" si="21"/>
        <v>0</v>
      </c>
      <c r="BF182" s="149">
        <f t="shared" si="22"/>
        <v>0</v>
      </c>
      <c r="BG182" s="149">
        <f t="shared" si="23"/>
        <v>0</v>
      </c>
      <c r="BH182" s="149">
        <f t="shared" si="24"/>
        <v>0</v>
      </c>
      <c r="BI182" s="149">
        <f t="shared" si="25"/>
        <v>0</v>
      </c>
      <c r="BJ182" s="13" t="s">
        <v>153</v>
      </c>
      <c r="BK182" s="150">
        <f t="shared" si="26"/>
        <v>0</v>
      </c>
    </row>
    <row r="183" spans="2:63" s="1" customFormat="1" ht="16.350000000000001" customHeight="1">
      <c r="B183" s="28"/>
      <c r="C183" s="162" t="s">
        <v>1</v>
      </c>
      <c r="D183" s="162" t="s">
        <v>148</v>
      </c>
      <c r="E183" s="163" t="s">
        <v>1</v>
      </c>
      <c r="F183" s="164" t="s">
        <v>1</v>
      </c>
      <c r="G183" s="165" t="s">
        <v>1</v>
      </c>
      <c r="H183" s="166"/>
      <c r="I183" s="166"/>
      <c r="J183" s="167">
        <f t="shared" si="20"/>
        <v>0</v>
      </c>
      <c r="K183" s="168"/>
      <c r="L183" s="28"/>
      <c r="M183" s="169" t="s">
        <v>1</v>
      </c>
      <c r="N183" s="170" t="s">
        <v>37</v>
      </c>
      <c r="T183" s="55"/>
      <c r="AT183" s="13" t="s">
        <v>300</v>
      </c>
      <c r="AU183" s="13" t="s">
        <v>79</v>
      </c>
      <c r="AY183" s="13" t="s">
        <v>300</v>
      </c>
      <c r="BE183" s="149">
        <f t="shared" si="21"/>
        <v>0</v>
      </c>
      <c r="BF183" s="149">
        <f t="shared" si="22"/>
        <v>0</v>
      </c>
      <c r="BG183" s="149">
        <f t="shared" si="23"/>
        <v>0</v>
      </c>
      <c r="BH183" s="149">
        <f t="shared" si="24"/>
        <v>0</v>
      </c>
      <c r="BI183" s="149">
        <f t="shared" si="25"/>
        <v>0</v>
      </c>
      <c r="BJ183" s="13" t="s">
        <v>153</v>
      </c>
      <c r="BK183" s="150">
        <f t="shared" si="26"/>
        <v>0</v>
      </c>
    </row>
    <row r="184" spans="2:63" s="1" customFormat="1" ht="16.350000000000001" customHeight="1">
      <c r="B184" s="28"/>
      <c r="C184" s="162" t="s">
        <v>1</v>
      </c>
      <c r="D184" s="162" t="s">
        <v>148</v>
      </c>
      <c r="E184" s="163" t="s">
        <v>1</v>
      </c>
      <c r="F184" s="164" t="s">
        <v>1</v>
      </c>
      <c r="G184" s="165" t="s">
        <v>1</v>
      </c>
      <c r="H184" s="166"/>
      <c r="I184" s="166"/>
      <c r="J184" s="167">
        <f t="shared" si="20"/>
        <v>0</v>
      </c>
      <c r="K184" s="168"/>
      <c r="L184" s="28"/>
      <c r="M184" s="169" t="s">
        <v>1</v>
      </c>
      <c r="N184" s="170" t="s">
        <v>37</v>
      </c>
      <c r="T184" s="55"/>
      <c r="AT184" s="13" t="s">
        <v>300</v>
      </c>
      <c r="AU184" s="13" t="s">
        <v>79</v>
      </c>
      <c r="AY184" s="13" t="s">
        <v>300</v>
      </c>
      <c r="BE184" s="149">
        <f t="shared" si="21"/>
        <v>0</v>
      </c>
      <c r="BF184" s="149">
        <f t="shared" si="22"/>
        <v>0</v>
      </c>
      <c r="BG184" s="149">
        <f t="shared" si="23"/>
        <v>0</v>
      </c>
      <c r="BH184" s="149">
        <f t="shared" si="24"/>
        <v>0</v>
      </c>
      <c r="BI184" s="149">
        <f t="shared" si="25"/>
        <v>0</v>
      </c>
      <c r="BJ184" s="13" t="s">
        <v>153</v>
      </c>
      <c r="BK184" s="150">
        <f t="shared" si="26"/>
        <v>0</v>
      </c>
    </row>
    <row r="185" spans="2:63" s="1" customFormat="1" ht="16.350000000000001" customHeight="1">
      <c r="B185" s="28"/>
      <c r="C185" s="162" t="s">
        <v>1</v>
      </c>
      <c r="D185" s="162" t="s">
        <v>148</v>
      </c>
      <c r="E185" s="163" t="s">
        <v>1</v>
      </c>
      <c r="F185" s="164" t="s">
        <v>1</v>
      </c>
      <c r="G185" s="165" t="s">
        <v>1</v>
      </c>
      <c r="H185" s="166"/>
      <c r="I185" s="166"/>
      <c r="J185" s="167">
        <f t="shared" si="20"/>
        <v>0</v>
      </c>
      <c r="K185" s="168"/>
      <c r="L185" s="28"/>
      <c r="M185" s="169" t="s">
        <v>1</v>
      </c>
      <c r="N185" s="170" t="s">
        <v>37</v>
      </c>
      <c r="T185" s="55"/>
      <c r="AT185" s="13" t="s">
        <v>300</v>
      </c>
      <c r="AU185" s="13" t="s">
        <v>79</v>
      </c>
      <c r="AY185" s="13" t="s">
        <v>300</v>
      </c>
      <c r="BE185" s="149">
        <f t="shared" si="21"/>
        <v>0</v>
      </c>
      <c r="BF185" s="149">
        <f t="shared" si="22"/>
        <v>0</v>
      </c>
      <c r="BG185" s="149">
        <f t="shared" si="23"/>
        <v>0</v>
      </c>
      <c r="BH185" s="149">
        <f t="shared" si="24"/>
        <v>0</v>
      </c>
      <c r="BI185" s="149">
        <f t="shared" si="25"/>
        <v>0</v>
      </c>
      <c r="BJ185" s="13" t="s">
        <v>153</v>
      </c>
      <c r="BK185" s="150">
        <f t="shared" si="26"/>
        <v>0</v>
      </c>
    </row>
    <row r="186" spans="2:63" s="1" customFormat="1" ht="16.350000000000001" customHeight="1">
      <c r="B186" s="28"/>
      <c r="C186" s="162" t="s">
        <v>1</v>
      </c>
      <c r="D186" s="162" t="s">
        <v>148</v>
      </c>
      <c r="E186" s="163" t="s">
        <v>1</v>
      </c>
      <c r="F186" s="164" t="s">
        <v>1</v>
      </c>
      <c r="G186" s="165" t="s">
        <v>1</v>
      </c>
      <c r="H186" s="166"/>
      <c r="I186" s="166"/>
      <c r="J186" s="167">
        <f t="shared" si="20"/>
        <v>0</v>
      </c>
      <c r="K186" s="168"/>
      <c r="L186" s="28"/>
      <c r="M186" s="169" t="s">
        <v>1</v>
      </c>
      <c r="N186" s="170" t="s">
        <v>37</v>
      </c>
      <c r="O186" s="171"/>
      <c r="P186" s="171"/>
      <c r="Q186" s="171"/>
      <c r="R186" s="171"/>
      <c r="S186" s="171"/>
      <c r="T186" s="172"/>
      <c r="AT186" s="13" t="s">
        <v>300</v>
      </c>
      <c r="AU186" s="13" t="s">
        <v>79</v>
      </c>
      <c r="AY186" s="13" t="s">
        <v>300</v>
      </c>
      <c r="BE186" s="149">
        <f t="shared" si="21"/>
        <v>0</v>
      </c>
      <c r="BF186" s="149">
        <f t="shared" si="22"/>
        <v>0</v>
      </c>
      <c r="BG186" s="149">
        <f t="shared" si="23"/>
        <v>0</v>
      </c>
      <c r="BH186" s="149">
        <f t="shared" si="24"/>
        <v>0</v>
      </c>
      <c r="BI186" s="149">
        <f t="shared" si="25"/>
        <v>0</v>
      </c>
      <c r="BJ186" s="13" t="s">
        <v>153</v>
      </c>
      <c r="BK186" s="150">
        <f t="shared" si="26"/>
        <v>0</v>
      </c>
    </row>
    <row r="187" spans="2:63" s="1" customFormat="1" ht="6.95" customHeight="1"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28"/>
    </row>
  </sheetData>
  <autoFilter ref="C124:K186" xr:uid="{00000000-0009-0000-0000-00000A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77:D187" xr:uid="{00000000-0002-0000-0A00-000000000000}">
      <formula1>"K, M"</formula1>
    </dataValidation>
    <dataValidation type="list" allowBlank="1" showInputMessage="1" showErrorMessage="1" error="Povolené sú hodnoty základná, znížená, nulová." sqref="N177:N187" xr:uid="{00000000-0002-0000-0A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3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110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1518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ROUND(J118,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ROUND((ROUND((SUM(BE118:BE120)),  3) + SUM(BE122:BE131)), 3)</f>
        <v>0</v>
      </c>
      <c r="G33" s="91"/>
      <c r="H33" s="91"/>
      <c r="I33" s="92">
        <v>0.2</v>
      </c>
      <c r="J33" s="90">
        <f>ROUND((ROUND(((SUM(BE118:BE120))*I33),  3) + (SUM(BE122:BE131)*I33)),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ROUND((ROUND((SUM(BF118:BF120)),  3) + SUM(BF122:BF131)), 3)</f>
        <v>0</v>
      </c>
      <c r="G34" s="91"/>
      <c r="H34" s="91"/>
      <c r="I34" s="92">
        <v>0.2</v>
      </c>
      <c r="J34" s="90">
        <f>ROUND((ROUND(((SUM(BF118:BF120))*I34),  3) + (SUM(BF122:BF131)*I34)),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ROUND((ROUND((SUM(BG118:BG120)),  3) + SUM(BG122:BG131)),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ROUND((ROUND((SUM(BH118:BH120)),  3) + SUM(BH122:BH131)),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ROUND((ROUND((SUM(BI118:BI120)),  3) + SUM(BI122:BI131)),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PD - Nestavebné náklady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J118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311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8" customFormat="1" ht="21.75" customHeight="1">
      <c r="B98" s="106"/>
      <c r="D98" s="114" t="s">
        <v>131</v>
      </c>
      <c r="J98" s="115">
        <f>J121</f>
        <v>0</v>
      </c>
      <c r="L98" s="106"/>
    </row>
    <row r="99" spans="2:12" s="1" customFormat="1" ht="21.75" customHeight="1">
      <c r="B99" s="28"/>
      <c r="L99" s="28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28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28"/>
    </row>
    <row r="105" spans="2:12" s="1" customFormat="1" ht="24.95" customHeight="1">
      <c r="B105" s="28"/>
      <c r="C105" s="17" t="s">
        <v>132</v>
      </c>
      <c r="L105" s="28"/>
    </row>
    <row r="106" spans="2:12" s="1" customFormat="1" ht="6.95" customHeight="1">
      <c r="B106" s="28"/>
      <c r="L106" s="28"/>
    </row>
    <row r="107" spans="2:12" s="1" customFormat="1" ht="12" customHeight="1">
      <c r="B107" s="28"/>
      <c r="C107" s="23" t="s">
        <v>14</v>
      </c>
      <c r="L107" s="28"/>
    </row>
    <row r="108" spans="2:12" s="1" customFormat="1" ht="16.5" customHeight="1">
      <c r="B108" s="28"/>
      <c r="E108" s="215" t="str">
        <f>E7</f>
        <v>AREÁL VOĽNÉHO ČASU - VOJENSKÝ DVOR - I.ETAPA</v>
      </c>
      <c r="F108" s="216"/>
      <c r="G108" s="216"/>
      <c r="H108" s="216"/>
      <c r="L108" s="28"/>
    </row>
    <row r="109" spans="2:12" s="1" customFormat="1" ht="12" customHeight="1">
      <c r="B109" s="28"/>
      <c r="C109" s="23" t="s">
        <v>112</v>
      </c>
      <c r="L109" s="28"/>
    </row>
    <row r="110" spans="2:12" s="1" customFormat="1" ht="16.5" customHeight="1">
      <c r="B110" s="28"/>
      <c r="E110" s="177" t="str">
        <f>E9</f>
        <v>PD - Nestavebné náklady</v>
      </c>
      <c r="F110" s="217"/>
      <c r="G110" s="217"/>
      <c r="H110" s="217"/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18</v>
      </c>
      <c r="F112" s="21" t="str">
        <f>F12</f>
        <v xml:space="preserve"> </v>
      </c>
      <c r="I112" s="23" t="s">
        <v>20</v>
      </c>
      <c r="J112" s="51" t="str">
        <f>IF(J12="","",J12)</f>
        <v>20. 3. 2023</v>
      </c>
      <c r="L112" s="28"/>
    </row>
    <row r="113" spans="2:65" s="1" customFormat="1" ht="6.95" customHeight="1">
      <c r="B113" s="28"/>
      <c r="L113" s="28"/>
    </row>
    <row r="114" spans="2:65" s="1" customFormat="1" ht="15.2" customHeight="1">
      <c r="B114" s="28"/>
      <c r="C114" s="23" t="s">
        <v>22</v>
      </c>
      <c r="F114" s="21" t="str">
        <f>E15</f>
        <v xml:space="preserve"> </v>
      </c>
      <c r="I114" s="23" t="s">
        <v>27</v>
      </c>
      <c r="J114" s="26" t="str">
        <f>E21</f>
        <v xml:space="preserve"> </v>
      </c>
      <c r="L114" s="28"/>
    </row>
    <row r="115" spans="2:65" s="1" customFormat="1" ht="15.2" customHeight="1">
      <c r="B115" s="28"/>
      <c r="C115" s="23" t="s">
        <v>25</v>
      </c>
      <c r="F115" s="21" t="str">
        <f>IF(E18="","",E18)</f>
        <v>Vyplň údaj</v>
      </c>
      <c r="I115" s="23" t="s">
        <v>29</v>
      </c>
      <c r="J115" s="26" t="str">
        <f>E24</f>
        <v xml:space="preserve"> 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16"/>
      <c r="C117" s="117" t="s">
        <v>133</v>
      </c>
      <c r="D117" s="118" t="s">
        <v>56</v>
      </c>
      <c r="E117" s="118" t="s">
        <v>52</v>
      </c>
      <c r="F117" s="118" t="s">
        <v>53</v>
      </c>
      <c r="G117" s="118" t="s">
        <v>134</v>
      </c>
      <c r="H117" s="118" t="s">
        <v>135</v>
      </c>
      <c r="I117" s="118" t="s">
        <v>136</v>
      </c>
      <c r="J117" s="119" t="s">
        <v>116</v>
      </c>
      <c r="K117" s="120" t="s">
        <v>137</v>
      </c>
      <c r="L117" s="116"/>
      <c r="M117" s="58" t="s">
        <v>1</v>
      </c>
      <c r="N117" s="59" t="s">
        <v>35</v>
      </c>
      <c r="O117" s="59" t="s">
        <v>138</v>
      </c>
      <c r="P117" s="59" t="s">
        <v>139</v>
      </c>
      <c r="Q117" s="59" t="s">
        <v>140</v>
      </c>
      <c r="R117" s="59" t="s">
        <v>141</v>
      </c>
      <c r="S117" s="59" t="s">
        <v>142</v>
      </c>
      <c r="T117" s="60" t="s">
        <v>143</v>
      </c>
    </row>
    <row r="118" spans="2:65" s="1" customFormat="1" ht="22.9" customHeight="1">
      <c r="B118" s="28"/>
      <c r="C118" s="63" t="s">
        <v>117</v>
      </c>
      <c r="J118" s="121">
        <f>BK118</f>
        <v>0</v>
      </c>
      <c r="L118" s="28"/>
      <c r="M118" s="61"/>
      <c r="N118" s="52"/>
      <c r="O118" s="52"/>
      <c r="P118" s="122">
        <f>P119+P121</f>
        <v>0</v>
      </c>
      <c r="Q118" s="52"/>
      <c r="R118" s="122">
        <f>R119+R121</f>
        <v>0</v>
      </c>
      <c r="S118" s="52"/>
      <c r="T118" s="123">
        <f>T119+T121</f>
        <v>0</v>
      </c>
      <c r="AT118" s="13" t="s">
        <v>70</v>
      </c>
      <c r="AU118" s="13" t="s">
        <v>118</v>
      </c>
      <c r="BK118" s="124">
        <f>BK119+BK121</f>
        <v>0</v>
      </c>
    </row>
    <row r="119" spans="2:65" s="11" customFormat="1" ht="25.9" customHeight="1">
      <c r="B119" s="125"/>
      <c r="D119" s="126" t="s">
        <v>70</v>
      </c>
      <c r="E119" s="127" t="s">
        <v>706</v>
      </c>
      <c r="F119" s="127" t="s">
        <v>707</v>
      </c>
      <c r="I119" s="128"/>
      <c r="J119" s="115">
        <f>BK119</f>
        <v>0</v>
      </c>
      <c r="L119" s="125"/>
      <c r="M119" s="129"/>
      <c r="P119" s="130">
        <f>P120</f>
        <v>0</v>
      </c>
      <c r="R119" s="130">
        <f>R120</f>
        <v>0</v>
      </c>
      <c r="T119" s="131">
        <f>T120</f>
        <v>0</v>
      </c>
      <c r="AR119" s="126" t="s">
        <v>163</v>
      </c>
      <c r="AT119" s="132" t="s">
        <v>70</v>
      </c>
      <c r="AU119" s="132" t="s">
        <v>71</v>
      </c>
      <c r="AY119" s="126" t="s">
        <v>146</v>
      </c>
      <c r="BK119" s="133">
        <f>BK120</f>
        <v>0</v>
      </c>
    </row>
    <row r="120" spans="2:65" s="1" customFormat="1" ht="24.2" customHeight="1">
      <c r="B120" s="136"/>
      <c r="C120" s="137" t="s">
        <v>79</v>
      </c>
      <c r="D120" s="137" t="s">
        <v>148</v>
      </c>
      <c r="E120" s="138" t="s">
        <v>1519</v>
      </c>
      <c r="F120" s="139" t="s">
        <v>1520</v>
      </c>
      <c r="G120" s="140" t="s">
        <v>711</v>
      </c>
      <c r="H120" s="141">
        <v>1</v>
      </c>
      <c r="I120" s="142"/>
      <c r="J120" s="141">
        <f>ROUND(I120*H120,3)</f>
        <v>0</v>
      </c>
      <c r="K120" s="143"/>
      <c r="L120" s="28"/>
      <c r="M120" s="144" t="s">
        <v>1</v>
      </c>
      <c r="N120" s="145" t="s">
        <v>37</v>
      </c>
      <c r="P120" s="146">
        <f>O120*H120</f>
        <v>0</v>
      </c>
      <c r="Q120" s="146">
        <v>0</v>
      </c>
      <c r="R120" s="146">
        <f>Q120*H120</f>
        <v>0</v>
      </c>
      <c r="S120" s="146">
        <v>0</v>
      </c>
      <c r="T120" s="147">
        <f>S120*H120</f>
        <v>0</v>
      </c>
      <c r="AR120" s="148" t="s">
        <v>152</v>
      </c>
      <c r="AT120" s="148" t="s">
        <v>148</v>
      </c>
      <c r="AU120" s="148" t="s">
        <v>79</v>
      </c>
      <c r="AY120" s="13" t="s">
        <v>146</v>
      </c>
      <c r="BE120" s="149">
        <f>IF(N120="základná",J120,0)</f>
        <v>0</v>
      </c>
      <c r="BF120" s="149">
        <f>IF(N120="znížená",J120,0)</f>
        <v>0</v>
      </c>
      <c r="BG120" s="149">
        <f>IF(N120="zákl. prenesená",J120,0)</f>
        <v>0</v>
      </c>
      <c r="BH120" s="149">
        <f>IF(N120="zníž. prenesená",J120,0)</f>
        <v>0</v>
      </c>
      <c r="BI120" s="149">
        <f>IF(N120="nulová",J120,0)</f>
        <v>0</v>
      </c>
      <c r="BJ120" s="13" t="s">
        <v>153</v>
      </c>
      <c r="BK120" s="150">
        <f>ROUND(I120*H120,3)</f>
        <v>0</v>
      </c>
      <c r="BL120" s="13" t="s">
        <v>152</v>
      </c>
      <c r="BM120" s="148" t="s">
        <v>153</v>
      </c>
    </row>
    <row r="121" spans="2:65" s="1" customFormat="1" ht="49.9" customHeight="1">
      <c r="B121" s="28"/>
      <c r="E121" s="127" t="s">
        <v>298</v>
      </c>
      <c r="F121" s="127" t="s">
        <v>299</v>
      </c>
      <c r="J121" s="115">
        <f t="shared" ref="J121:J131" si="0">BK121</f>
        <v>0</v>
      </c>
      <c r="L121" s="28"/>
      <c r="M121" s="161"/>
      <c r="T121" s="55"/>
      <c r="AT121" s="13" t="s">
        <v>70</v>
      </c>
      <c r="AU121" s="13" t="s">
        <v>71</v>
      </c>
      <c r="AY121" s="13" t="s">
        <v>300</v>
      </c>
      <c r="BK121" s="150">
        <f>SUM(BK122:BK131)</f>
        <v>0</v>
      </c>
    </row>
    <row r="122" spans="2:65" s="1" customFormat="1" ht="16.350000000000001" customHeight="1">
      <c r="B122" s="28"/>
      <c r="C122" s="162" t="s">
        <v>1</v>
      </c>
      <c r="D122" s="162" t="s">
        <v>148</v>
      </c>
      <c r="E122" s="163" t="s">
        <v>1</v>
      </c>
      <c r="F122" s="164" t="s">
        <v>1</v>
      </c>
      <c r="G122" s="165" t="s">
        <v>1</v>
      </c>
      <c r="H122" s="166"/>
      <c r="I122" s="166"/>
      <c r="J122" s="167">
        <f t="shared" si="0"/>
        <v>0</v>
      </c>
      <c r="K122" s="168"/>
      <c r="L122" s="28"/>
      <c r="M122" s="169" t="s">
        <v>1</v>
      </c>
      <c r="N122" s="170" t="s">
        <v>37</v>
      </c>
      <c r="T122" s="55"/>
      <c r="AT122" s="13" t="s">
        <v>300</v>
      </c>
      <c r="AU122" s="13" t="s">
        <v>79</v>
      </c>
      <c r="AY122" s="13" t="s">
        <v>300</v>
      </c>
      <c r="BE122" s="149">
        <f t="shared" ref="BE122:BE131" si="1">IF(N122="základná",J122,0)</f>
        <v>0</v>
      </c>
      <c r="BF122" s="149">
        <f t="shared" ref="BF122:BF131" si="2">IF(N122="znížená",J122,0)</f>
        <v>0</v>
      </c>
      <c r="BG122" s="149">
        <f t="shared" ref="BG122:BG131" si="3">IF(N122="zákl. prenesená",J122,0)</f>
        <v>0</v>
      </c>
      <c r="BH122" s="149">
        <f t="shared" ref="BH122:BH131" si="4">IF(N122="zníž. prenesená",J122,0)</f>
        <v>0</v>
      </c>
      <c r="BI122" s="149">
        <f t="shared" ref="BI122:BI131" si="5">IF(N122="nulová",J122,0)</f>
        <v>0</v>
      </c>
      <c r="BJ122" s="13" t="s">
        <v>153</v>
      </c>
      <c r="BK122" s="150">
        <f t="shared" ref="BK122:BK131" si="6">I122*H122</f>
        <v>0</v>
      </c>
    </row>
    <row r="123" spans="2:65" s="1" customFormat="1" ht="16.350000000000001" customHeight="1">
      <c r="B123" s="28"/>
      <c r="C123" s="162" t="s">
        <v>1</v>
      </c>
      <c r="D123" s="162" t="s">
        <v>148</v>
      </c>
      <c r="E123" s="163" t="s">
        <v>1</v>
      </c>
      <c r="F123" s="164" t="s">
        <v>1</v>
      </c>
      <c r="G123" s="165" t="s">
        <v>1</v>
      </c>
      <c r="H123" s="166"/>
      <c r="I123" s="166"/>
      <c r="J123" s="167">
        <f t="shared" si="0"/>
        <v>0</v>
      </c>
      <c r="K123" s="168"/>
      <c r="L123" s="28"/>
      <c r="M123" s="169" t="s">
        <v>1</v>
      </c>
      <c r="N123" s="170" t="s">
        <v>37</v>
      </c>
      <c r="T123" s="55"/>
      <c r="AT123" s="13" t="s">
        <v>300</v>
      </c>
      <c r="AU123" s="13" t="s">
        <v>79</v>
      </c>
      <c r="AY123" s="13" t="s">
        <v>300</v>
      </c>
      <c r="BE123" s="149">
        <f t="shared" si="1"/>
        <v>0</v>
      </c>
      <c r="BF123" s="149">
        <f t="shared" si="2"/>
        <v>0</v>
      </c>
      <c r="BG123" s="149">
        <f t="shared" si="3"/>
        <v>0</v>
      </c>
      <c r="BH123" s="149">
        <f t="shared" si="4"/>
        <v>0</v>
      </c>
      <c r="BI123" s="149">
        <f t="shared" si="5"/>
        <v>0</v>
      </c>
      <c r="BJ123" s="13" t="s">
        <v>153</v>
      </c>
      <c r="BK123" s="150">
        <f t="shared" si="6"/>
        <v>0</v>
      </c>
    </row>
    <row r="124" spans="2:65" s="1" customFormat="1" ht="16.350000000000001" customHeight="1">
      <c r="B124" s="28"/>
      <c r="C124" s="162" t="s">
        <v>1</v>
      </c>
      <c r="D124" s="162" t="s">
        <v>148</v>
      </c>
      <c r="E124" s="163" t="s">
        <v>1</v>
      </c>
      <c r="F124" s="164" t="s">
        <v>1</v>
      </c>
      <c r="G124" s="165" t="s">
        <v>1</v>
      </c>
      <c r="H124" s="166"/>
      <c r="I124" s="166"/>
      <c r="J124" s="167">
        <f t="shared" si="0"/>
        <v>0</v>
      </c>
      <c r="K124" s="168"/>
      <c r="L124" s="28"/>
      <c r="M124" s="169" t="s">
        <v>1</v>
      </c>
      <c r="N124" s="170" t="s">
        <v>37</v>
      </c>
      <c r="T124" s="55"/>
      <c r="AT124" s="13" t="s">
        <v>300</v>
      </c>
      <c r="AU124" s="13" t="s">
        <v>79</v>
      </c>
      <c r="AY124" s="13" t="s">
        <v>300</v>
      </c>
      <c r="BE124" s="149">
        <f t="shared" si="1"/>
        <v>0</v>
      </c>
      <c r="BF124" s="149">
        <f t="shared" si="2"/>
        <v>0</v>
      </c>
      <c r="BG124" s="149">
        <f t="shared" si="3"/>
        <v>0</v>
      </c>
      <c r="BH124" s="149">
        <f t="shared" si="4"/>
        <v>0</v>
      </c>
      <c r="BI124" s="149">
        <f t="shared" si="5"/>
        <v>0</v>
      </c>
      <c r="BJ124" s="13" t="s">
        <v>153</v>
      </c>
      <c r="BK124" s="150">
        <f t="shared" si="6"/>
        <v>0</v>
      </c>
    </row>
    <row r="125" spans="2:65" s="1" customFormat="1" ht="16.350000000000001" customHeight="1">
      <c r="B125" s="28"/>
      <c r="C125" s="162" t="s">
        <v>1</v>
      </c>
      <c r="D125" s="162" t="s">
        <v>148</v>
      </c>
      <c r="E125" s="163" t="s">
        <v>1</v>
      </c>
      <c r="F125" s="164" t="s">
        <v>1</v>
      </c>
      <c r="G125" s="165" t="s">
        <v>1</v>
      </c>
      <c r="H125" s="166"/>
      <c r="I125" s="166"/>
      <c r="J125" s="167">
        <f t="shared" si="0"/>
        <v>0</v>
      </c>
      <c r="K125" s="168"/>
      <c r="L125" s="28"/>
      <c r="M125" s="169" t="s">
        <v>1</v>
      </c>
      <c r="N125" s="170" t="s">
        <v>37</v>
      </c>
      <c r="T125" s="55"/>
      <c r="AT125" s="13" t="s">
        <v>300</v>
      </c>
      <c r="AU125" s="13" t="s">
        <v>79</v>
      </c>
      <c r="AY125" s="13" t="s">
        <v>300</v>
      </c>
      <c r="BE125" s="149">
        <f t="shared" si="1"/>
        <v>0</v>
      </c>
      <c r="BF125" s="149">
        <f t="shared" si="2"/>
        <v>0</v>
      </c>
      <c r="BG125" s="149">
        <f t="shared" si="3"/>
        <v>0</v>
      </c>
      <c r="BH125" s="149">
        <f t="shared" si="4"/>
        <v>0</v>
      </c>
      <c r="BI125" s="149">
        <f t="shared" si="5"/>
        <v>0</v>
      </c>
      <c r="BJ125" s="13" t="s">
        <v>153</v>
      </c>
      <c r="BK125" s="150">
        <f t="shared" si="6"/>
        <v>0</v>
      </c>
    </row>
    <row r="126" spans="2:65" s="1" customFormat="1" ht="16.350000000000001" customHeight="1">
      <c r="B126" s="28"/>
      <c r="C126" s="162" t="s">
        <v>1</v>
      </c>
      <c r="D126" s="162" t="s">
        <v>148</v>
      </c>
      <c r="E126" s="163" t="s">
        <v>1</v>
      </c>
      <c r="F126" s="164" t="s">
        <v>1</v>
      </c>
      <c r="G126" s="165" t="s">
        <v>1</v>
      </c>
      <c r="H126" s="166"/>
      <c r="I126" s="166"/>
      <c r="J126" s="167">
        <f t="shared" si="0"/>
        <v>0</v>
      </c>
      <c r="K126" s="168"/>
      <c r="L126" s="28"/>
      <c r="M126" s="169" t="s">
        <v>1</v>
      </c>
      <c r="N126" s="170" t="s">
        <v>37</v>
      </c>
      <c r="T126" s="55"/>
      <c r="AT126" s="13" t="s">
        <v>300</v>
      </c>
      <c r="AU126" s="13" t="s">
        <v>79</v>
      </c>
      <c r="AY126" s="13" t="s">
        <v>300</v>
      </c>
      <c r="BE126" s="149">
        <f t="shared" si="1"/>
        <v>0</v>
      </c>
      <c r="BF126" s="149">
        <f t="shared" si="2"/>
        <v>0</v>
      </c>
      <c r="BG126" s="149">
        <f t="shared" si="3"/>
        <v>0</v>
      </c>
      <c r="BH126" s="149">
        <f t="shared" si="4"/>
        <v>0</v>
      </c>
      <c r="BI126" s="149">
        <f t="shared" si="5"/>
        <v>0</v>
      </c>
      <c r="BJ126" s="13" t="s">
        <v>153</v>
      </c>
      <c r="BK126" s="150">
        <f t="shared" si="6"/>
        <v>0</v>
      </c>
    </row>
    <row r="127" spans="2:65" s="1" customFormat="1" ht="16.350000000000001" customHeight="1">
      <c r="B127" s="28"/>
      <c r="C127" s="162" t="s">
        <v>1</v>
      </c>
      <c r="D127" s="162" t="s">
        <v>148</v>
      </c>
      <c r="E127" s="163" t="s">
        <v>1</v>
      </c>
      <c r="F127" s="164" t="s">
        <v>1</v>
      </c>
      <c r="G127" s="165" t="s">
        <v>1</v>
      </c>
      <c r="H127" s="166"/>
      <c r="I127" s="166"/>
      <c r="J127" s="167">
        <f t="shared" si="0"/>
        <v>0</v>
      </c>
      <c r="K127" s="168"/>
      <c r="L127" s="28"/>
      <c r="M127" s="169" t="s">
        <v>1</v>
      </c>
      <c r="N127" s="170" t="s">
        <v>37</v>
      </c>
      <c r="T127" s="55"/>
      <c r="AT127" s="13" t="s">
        <v>300</v>
      </c>
      <c r="AU127" s="13" t="s">
        <v>79</v>
      </c>
      <c r="AY127" s="13" t="s">
        <v>300</v>
      </c>
      <c r="BE127" s="149">
        <f t="shared" si="1"/>
        <v>0</v>
      </c>
      <c r="BF127" s="149">
        <f t="shared" si="2"/>
        <v>0</v>
      </c>
      <c r="BG127" s="149">
        <f t="shared" si="3"/>
        <v>0</v>
      </c>
      <c r="BH127" s="149">
        <f t="shared" si="4"/>
        <v>0</v>
      </c>
      <c r="BI127" s="149">
        <f t="shared" si="5"/>
        <v>0</v>
      </c>
      <c r="BJ127" s="13" t="s">
        <v>153</v>
      </c>
      <c r="BK127" s="150">
        <f t="shared" si="6"/>
        <v>0</v>
      </c>
    </row>
    <row r="128" spans="2:65" s="1" customFormat="1" ht="16.350000000000001" customHeight="1">
      <c r="B128" s="28"/>
      <c r="C128" s="162" t="s">
        <v>1</v>
      </c>
      <c r="D128" s="162" t="s">
        <v>148</v>
      </c>
      <c r="E128" s="163" t="s">
        <v>1</v>
      </c>
      <c r="F128" s="164" t="s">
        <v>1</v>
      </c>
      <c r="G128" s="165" t="s">
        <v>1</v>
      </c>
      <c r="H128" s="166"/>
      <c r="I128" s="166"/>
      <c r="J128" s="167">
        <f t="shared" si="0"/>
        <v>0</v>
      </c>
      <c r="K128" s="168"/>
      <c r="L128" s="28"/>
      <c r="M128" s="169" t="s">
        <v>1</v>
      </c>
      <c r="N128" s="170" t="s">
        <v>37</v>
      </c>
      <c r="T128" s="55"/>
      <c r="AT128" s="13" t="s">
        <v>300</v>
      </c>
      <c r="AU128" s="13" t="s">
        <v>79</v>
      </c>
      <c r="AY128" s="13" t="s">
        <v>300</v>
      </c>
      <c r="BE128" s="149">
        <f t="shared" si="1"/>
        <v>0</v>
      </c>
      <c r="BF128" s="149">
        <f t="shared" si="2"/>
        <v>0</v>
      </c>
      <c r="BG128" s="149">
        <f t="shared" si="3"/>
        <v>0</v>
      </c>
      <c r="BH128" s="149">
        <f t="shared" si="4"/>
        <v>0</v>
      </c>
      <c r="BI128" s="149">
        <f t="shared" si="5"/>
        <v>0</v>
      </c>
      <c r="BJ128" s="13" t="s">
        <v>153</v>
      </c>
      <c r="BK128" s="150">
        <f t="shared" si="6"/>
        <v>0</v>
      </c>
    </row>
    <row r="129" spans="2:63" s="1" customFormat="1" ht="16.350000000000001" customHeight="1">
      <c r="B129" s="28"/>
      <c r="C129" s="162" t="s">
        <v>1</v>
      </c>
      <c r="D129" s="162" t="s">
        <v>148</v>
      </c>
      <c r="E129" s="163" t="s">
        <v>1</v>
      </c>
      <c r="F129" s="164" t="s">
        <v>1</v>
      </c>
      <c r="G129" s="165" t="s">
        <v>1</v>
      </c>
      <c r="H129" s="166"/>
      <c r="I129" s="166"/>
      <c r="J129" s="167">
        <f t="shared" si="0"/>
        <v>0</v>
      </c>
      <c r="K129" s="168"/>
      <c r="L129" s="28"/>
      <c r="M129" s="169" t="s">
        <v>1</v>
      </c>
      <c r="N129" s="170" t="s">
        <v>37</v>
      </c>
      <c r="T129" s="55"/>
      <c r="AT129" s="13" t="s">
        <v>300</v>
      </c>
      <c r="AU129" s="13" t="s">
        <v>79</v>
      </c>
      <c r="AY129" s="13" t="s">
        <v>300</v>
      </c>
      <c r="BE129" s="149">
        <f t="shared" si="1"/>
        <v>0</v>
      </c>
      <c r="BF129" s="149">
        <f t="shared" si="2"/>
        <v>0</v>
      </c>
      <c r="BG129" s="149">
        <f t="shared" si="3"/>
        <v>0</v>
      </c>
      <c r="BH129" s="149">
        <f t="shared" si="4"/>
        <v>0</v>
      </c>
      <c r="BI129" s="149">
        <f t="shared" si="5"/>
        <v>0</v>
      </c>
      <c r="BJ129" s="13" t="s">
        <v>153</v>
      </c>
      <c r="BK129" s="150">
        <f t="shared" si="6"/>
        <v>0</v>
      </c>
    </row>
    <row r="130" spans="2:63" s="1" customFormat="1" ht="16.350000000000001" customHeight="1">
      <c r="B130" s="28"/>
      <c r="C130" s="162" t="s">
        <v>1</v>
      </c>
      <c r="D130" s="162" t="s">
        <v>148</v>
      </c>
      <c r="E130" s="163" t="s">
        <v>1</v>
      </c>
      <c r="F130" s="164" t="s">
        <v>1</v>
      </c>
      <c r="G130" s="165" t="s">
        <v>1</v>
      </c>
      <c r="H130" s="166"/>
      <c r="I130" s="166"/>
      <c r="J130" s="167">
        <f t="shared" si="0"/>
        <v>0</v>
      </c>
      <c r="K130" s="168"/>
      <c r="L130" s="28"/>
      <c r="M130" s="169" t="s">
        <v>1</v>
      </c>
      <c r="N130" s="170" t="s">
        <v>37</v>
      </c>
      <c r="T130" s="55"/>
      <c r="AT130" s="13" t="s">
        <v>300</v>
      </c>
      <c r="AU130" s="13" t="s">
        <v>79</v>
      </c>
      <c r="AY130" s="13" t="s">
        <v>300</v>
      </c>
      <c r="BE130" s="149">
        <f t="shared" si="1"/>
        <v>0</v>
      </c>
      <c r="BF130" s="149">
        <f t="shared" si="2"/>
        <v>0</v>
      </c>
      <c r="BG130" s="149">
        <f t="shared" si="3"/>
        <v>0</v>
      </c>
      <c r="BH130" s="149">
        <f t="shared" si="4"/>
        <v>0</v>
      </c>
      <c r="BI130" s="149">
        <f t="shared" si="5"/>
        <v>0</v>
      </c>
      <c r="BJ130" s="13" t="s">
        <v>153</v>
      </c>
      <c r="BK130" s="150">
        <f t="shared" si="6"/>
        <v>0</v>
      </c>
    </row>
    <row r="131" spans="2:63" s="1" customFormat="1" ht="16.350000000000001" customHeight="1">
      <c r="B131" s="28"/>
      <c r="C131" s="162" t="s">
        <v>1</v>
      </c>
      <c r="D131" s="162" t="s">
        <v>148</v>
      </c>
      <c r="E131" s="163" t="s">
        <v>1</v>
      </c>
      <c r="F131" s="164" t="s">
        <v>1</v>
      </c>
      <c r="G131" s="165" t="s">
        <v>1</v>
      </c>
      <c r="H131" s="166"/>
      <c r="I131" s="166"/>
      <c r="J131" s="167">
        <f t="shared" si="0"/>
        <v>0</v>
      </c>
      <c r="K131" s="168"/>
      <c r="L131" s="28"/>
      <c r="M131" s="169" t="s">
        <v>1</v>
      </c>
      <c r="N131" s="170" t="s">
        <v>37</v>
      </c>
      <c r="O131" s="171"/>
      <c r="P131" s="171"/>
      <c r="Q131" s="171"/>
      <c r="R131" s="171"/>
      <c r="S131" s="171"/>
      <c r="T131" s="172"/>
      <c r="AT131" s="13" t="s">
        <v>300</v>
      </c>
      <c r="AU131" s="13" t="s">
        <v>79</v>
      </c>
      <c r="AY131" s="13" t="s">
        <v>300</v>
      </c>
      <c r="BE131" s="149">
        <f t="shared" si="1"/>
        <v>0</v>
      </c>
      <c r="BF131" s="149">
        <f t="shared" si="2"/>
        <v>0</v>
      </c>
      <c r="BG131" s="149">
        <f t="shared" si="3"/>
        <v>0</v>
      </c>
      <c r="BH131" s="149">
        <f t="shared" si="4"/>
        <v>0</v>
      </c>
      <c r="BI131" s="149">
        <f t="shared" si="5"/>
        <v>0</v>
      </c>
      <c r="BJ131" s="13" t="s">
        <v>153</v>
      </c>
      <c r="BK131" s="150">
        <f t="shared" si="6"/>
        <v>0</v>
      </c>
    </row>
    <row r="132" spans="2:63" s="1" customFormat="1" ht="6.95" customHeight="1"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28"/>
    </row>
  </sheetData>
  <autoFilter ref="C117:K131" xr:uid="{00000000-0009-0000-0000-00000B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22:D132" xr:uid="{00000000-0002-0000-0B00-000000000000}">
      <formula1>"K, M"</formula1>
    </dataValidation>
    <dataValidation type="list" allowBlank="1" showInputMessage="1" showErrorMessage="1" error="Povolené sú hodnoty základná, znížená, nulová." sqref="N122:N132" xr:uid="{00000000-0002-0000-0B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80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113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ROUND(J129,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ROUND((ROUND((SUM(BE129:BE177)),  3) + SUM(BE179:BE188)), 3)</f>
        <v>0</v>
      </c>
      <c r="G33" s="91"/>
      <c r="H33" s="91"/>
      <c r="I33" s="92">
        <v>0.2</v>
      </c>
      <c r="J33" s="90">
        <f>ROUND((ROUND(((SUM(BE129:BE177))*I33),  3) + (SUM(BE179:BE188)*I33)),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ROUND((ROUND((SUM(BF129:BF177)),  3) + SUM(BF179:BF188)), 3)</f>
        <v>0</v>
      </c>
      <c r="G34" s="91"/>
      <c r="H34" s="91"/>
      <c r="I34" s="92">
        <v>0.2</v>
      </c>
      <c r="J34" s="90">
        <f>ROUND((ROUND(((SUM(BF129:BF177))*I34),  3) + (SUM(BF179:BF188)*I34)),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ROUND((ROUND((SUM(BG129:BG177)),  3) + SUM(BG179:BG188)),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ROUND((ROUND((SUM(BH129:BH177)),  3) + SUM(BH179:BH188)),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ROUND((ROUND((SUM(BI129:BI177)),  3) + SUM(BI179:BI188)),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SO 2.2 - Skladovanie odpadov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J129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119</v>
      </c>
      <c r="E97" s="108"/>
      <c r="F97" s="108"/>
      <c r="G97" s="108"/>
      <c r="H97" s="108"/>
      <c r="I97" s="108"/>
      <c r="J97" s="109">
        <f>J130</f>
        <v>0</v>
      </c>
      <c r="L97" s="106"/>
    </row>
    <row r="98" spans="2:12" s="9" customFormat="1" ht="19.899999999999999" customHeight="1">
      <c r="B98" s="110"/>
      <c r="D98" s="111" t="s">
        <v>120</v>
      </c>
      <c r="E98" s="112"/>
      <c r="F98" s="112"/>
      <c r="G98" s="112"/>
      <c r="H98" s="112"/>
      <c r="I98" s="112"/>
      <c r="J98" s="113">
        <f>J131</f>
        <v>0</v>
      </c>
      <c r="L98" s="110"/>
    </row>
    <row r="99" spans="2:12" s="9" customFormat="1" ht="19.899999999999999" customHeight="1">
      <c r="B99" s="110"/>
      <c r="D99" s="111" t="s">
        <v>121</v>
      </c>
      <c r="E99" s="112"/>
      <c r="F99" s="112"/>
      <c r="G99" s="112"/>
      <c r="H99" s="112"/>
      <c r="I99" s="112"/>
      <c r="J99" s="113">
        <f>J137</f>
        <v>0</v>
      </c>
      <c r="L99" s="110"/>
    </row>
    <row r="100" spans="2:12" s="9" customFormat="1" ht="19.899999999999999" customHeight="1">
      <c r="B100" s="110"/>
      <c r="D100" s="111" t="s">
        <v>122</v>
      </c>
      <c r="E100" s="112"/>
      <c r="F100" s="112"/>
      <c r="G100" s="112"/>
      <c r="H100" s="112"/>
      <c r="I100" s="112"/>
      <c r="J100" s="113">
        <f>J148</f>
        <v>0</v>
      </c>
      <c r="L100" s="110"/>
    </row>
    <row r="101" spans="2:12" s="9" customFormat="1" ht="19.899999999999999" customHeight="1">
      <c r="B101" s="110"/>
      <c r="D101" s="111" t="s">
        <v>123</v>
      </c>
      <c r="E101" s="112"/>
      <c r="F101" s="112"/>
      <c r="G101" s="112"/>
      <c r="H101" s="112"/>
      <c r="I101" s="112"/>
      <c r="J101" s="113">
        <f>J156</f>
        <v>0</v>
      </c>
      <c r="L101" s="110"/>
    </row>
    <row r="102" spans="2:12" s="8" customFormat="1" ht="24.95" customHeight="1">
      <c r="B102" s="106"/>
      <c r="D102" s="107" t="s">
        <v>124</v>
      </c>
      <c r="E102" s="108"/>
      <c r="F102" s="108"/>
      <c r="G102" s="108"/>
      <c r="H102" s="108"/>
      <c r="I102" s="108"/>
      <c r="J102" s="109">
        <f>J159</f>
        <v>0</v>
      </c>
      <c r="L102" s="106"/>
    </row>
    <row r="103" spans="2:12" s="9" customFormat="1" ht="19.899999999999999" customHeight="1">
      <c r="B103" s="110"/>
      <c r="D103" s="111" t="s">
        <v>125</v>
      </c>
      <c r="E103" s="112"/>
      <c r="F103" s="112"/>
      <c r="G103" s="112"/>
      <c r="H103" s="112"/>
      <c r="I103" s="112"/>
      <c r="J103" s="113">
        <f>J160</f>
        <v>0</v>
      </c>
      <c r="L103" s="110"/>
    </row>
    <row r="104" spans="2:12" s="9" customFormat="1" ht="19.899999999999999" customHeight="1">
      <c r="B104" s="110"/>
      <c r="D104" s="111" t="s">
        <v>126</v>
      </c>
      <c r="E104" s="112"/>
      <c r="F104" s="112"/>
      <c r="G104" s="112"/>
      <c r="H104" s="112"/>
      <c r="I104" s="112"/>
      <c r="J104" s="113">
        <f>J165</f>
        <v>0</v>
      </c>
      <c r="L104" s="110"/>
    </row>
    <row r="105" spans="2:12" s="9" customFormat="1" ht="19.899999999999999" customHeight="1">
      <c r="B105" s="110"/>
      <c r="D105" s="111" t="s">
        <v>127</v>
      </c>
      <c r="E105" s="112"/>
      <c r="F105" s="112"/>
      <c r="G105" s="112"/>
      <c r="H105" s="112"/>
      <c r="I105" s="112"/>
      <c r="J105" s="113">
        <f>J168</f>
        <v>0</v>
      </c>
      <c r="L105" s="110"/>
    </row>
    <row r="106" spans="2:12" s="8" customFormat="1" ht="24.95" customHeight="1">
      <c r="B106" s="106"/>
      <c r="D106" s="107" t="s">
        <v>128</v>
      </c>
      <c r="E106" s="108"/>
      <c r="F106" s="108"/>
      <c r="G106" s="108"/>
      <c r="H106" s="108"/>
      <c r="I106" s="108"/>
      <c r="J106" s="109">
        <f>J170</f>
        <v>0</v>
      </c>
      <c r="L106" s="106"/>
    </row>
    <row r="107" spans="2:12" s="9" customFormat="1" ht="19.899999999999999" customHeight="1">
      <c r="B107" s="110"/>
      <c r="D107" s="111" t="s">
        <v>129</v>
      </c>
      <c r="E107" s="112"/>
      <c r="F107" s="112"/>
      <c r="G107" s="112"/>
      <c r="H107" s="112"/>
      <c r="I107" s="112"/>
      <c r="J107" s="113">
        <f>J171</f>
        <v>0</v>
      </c>
      <c r="L107" s="110"/>
    </row>
    <row r="108" spans="2:12" s="8" customFormat="1" ht="24.95" customHeight="1">
      <c r="B108" s="106"/>
      <c r="D108" s="107" t="s">
        <v>130</v>
      </c>
      <c r="E108" s="108"/>
      <c r="F108" s="108"/>
      <c r="G108" s="108"/>
      <c r="H108" s="108"/>
      <c r="I108" s="108"/>
      <c r="J108" s="109">
        <f>J173</f>
        <v>0</v>
      </c>
      <c r="L108" s="106"/>
    </row>
    <row r="109" spans="2:12" s="8" customFormat="1" ht="21.75" customHeight="1">
      <c r="B109" s="106"/>
      <c r="D109" s="114" t="s">
        <v>131</v>
      </c>
      <c r="J109" s="115">
        <f>J178</f>
        <v>0</v>
      </c>
      <c r="L109" s="106"/>
    </row>
    <row r="110" spans="2:12" s="1" customFormat="1" ht="21.75" customHeight="1">
      <c r="B110" s="28"/>
      <c r="L110" s="28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8"/>
    </row>
    <row r="115" spans="2:20" s="1" customFormat="1" ht="6.95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28"/>
    </row>
    <row r="116" spans="2:20" s="1" customFormat="1" ht="24.95" customHeight="1">
      <c r="B116" s="28"/>
      <c r="C116" s="17" t="s">
        <v>132</v>
      </c>
      <c r="L116" s="28"/>
    </row>
    <row r="117" spans="2:20" s="1" customFormat="1" ht="6.95" customHeight="1">
      <c r="B117" s="28"/>
      <c r="L117" s="28"/>
    </row>
    <row r="118" spans="2:20" s="1" customFormat="1" ht="12" customHeight="1">
      <c r="B118" s="28"/>
      <c r="C118" s="23" t="s">
        <v>14</v>
      </c>
      <c r="L118" s="28"/>
    </row>
    <row r="119" spans="2:20" s="1" customFormat="1" ht="16.5" customHeight="1">
      <c r="B119" s="28"/>
      <c r="E119" s="215" t="str">
        <f>E7</f>
        <v>AREÁL VOĽNÉHO ČASU - VOJENSKÝ DVOR - I.ETAPA</v>
      </c>
      <c r="F119" s="216"/>
      <c r="G119" s="216"/>
      <c r="H119" s="216"/>
      <c r="L119" s="28"/>
    </row>
    <row r="120" spans="2:20" s="1" customFormat="1" ht="12" customHeight="1">
      <c r="B120" s="28"/>
      <c r="C120" s="23" t="s">
        <v>112</v>
      </c>
      <c r="L120" s="28"/>
    </row>
    <row r="121" spans="2:20" s="1" customFormat="1" ht="16.5" customHeight="1">
      <c r="B121" s="28"/>
      <c r="E121" s="177" t="str">
        <f>E9</f>
        <v>SO 2.2 - Skladovanie odpadov</v>
      </c>
      <c r="F121" s="217"/>
      <c r="G121" s="217"/>
      <c r="H121" s="217"/>
      <c r="L121" s="28"/>
    </row>
    <row r="122" spans="2:20" s="1" customFormat="1" ht="6.95" customHeight="1">
      <c r="B122" s="28"/>
      <c r="L122" s="28"/>
    </row>
    <row r="123" spans="2:20" s="1" customFormat="1" ht="12" customHeight="1">
      <c r="B123" s="28"/>
      <c r="C123" s="23" t="s">
        <v>18</v>
      </c>
      <c r="F123" s="21" t="str">
        <f>F12</f>
        <v xml:space="preserve"> </v>
      </c>
      <c r="I123" s="23" t="s">
        <v>20</v>
      </c>
      <c r="J123" s="51" t="str">
        <f>IF(J12="","",J12)</f>
        <v>20. 3. 2023</v>
      </c>
      <c r="L123" s="28"/>
    </row>
    <row r="124" spans="2:20" s="1" customFormat="1" ht="6.95" customHeight="1">
      <c r="B124" s="28"/>
      <c r="L124" s="28"/>
    </row>
    <row r="125" spans="2:20" s="1" customFormat="1" ht="15.2" customHeight="1">
      <c r="B125" s="28"/>
      <c r="C125" s="23" t="s">
        <v>22</v>
      </c>
      <c r="F125" s="21" t="str">
        <f>E15</f>
        <v xml:space="preserve"> </v>
      </c>
      <c r="I125" s="23" t="s">
        <v>27</v>
      </c>
      <c r="J125" s="26" t="str">
        <f>E21</f>
        <v xml:space="preserve"> </v>
      </c>
      <c r="L125" s="28"/>
    </row>
    <row r="126" spans="2:20" s="1" customFormat="1" ht="15.2" customHeight="1">
      <c r="B126" s="28"/>
      <c r="C126" s="23" t="s">
        <v>25</v>
      </c>
      <c r="F126" s="21" t="str">
        <f>IF(E18="","",E18)</f>
        <v>Vyplň údaj</v>
      </c>
      <c r="I126" s="23" t="s">
        <v>29</v>
      </c>
      <c r="J126" s="26" t="str">
        <f>E24</f>
        <v xml:space="preserve"> </v>
      </c>
      <c r="L126" s="28"/>
    </row>
    <row r="127" spans="2:20" s="1" customFormat="1" ht="10.35" customHeight="1">
      <c r="B127" s="28"/>
      <c r="L127" s="28"/>
    </row>
    <row r="128" spans="2:20" s="10" customFormat="1" ht="29.25" customHeight="1">
      <c r="B128" s="116"/>
      <c r="C128" s="117" t="s">
        <v>133</v>
      </c>
      <c r="D128" s="118" t="s">
        <v>56</v>
      </c>
      <c r="E128" s="118" t="s">
        <v>52</v>
      </c>
      <c r="F128" s="118" t="s">
        <v>53</v>
      </c>
      <c r="G128" s="118" t="s">
        <v>134</v>
      </c>
      <c r="H128" s="118" t="s">
        <v>135</v>
      </c>
      <c r="I128" s="118" t="s">
        <v>136</v>
      </c>
      <c r="J128" s="119" t="s">
        <v>116</v>
      </c>
      <c r="K128" s="120" t="s">
        <v>137</v>
      </c>
      <c r="L128" s="116"/>
      <c r="M128" s="58" t="s">
        <v>1</v>
      </c>
      <c r="N128" s="59" t="s">
        <v>35</v>
      </c>
      <c r="O128" s="59" t="s">
        <v>138</v>
      </c>
      <c r="P128" s="59" t="s">
        <v>139</v>
      </c>
      <c r="Q128" s="59" t="s">
        <v>140</v>
      </c>
      <c r="R128" s="59" t="s">
        <v>141</v>
      </c>
      <c r="S128" s="59" t="s">
        <v>142</v>
      </c>
      <c r="T128" s="60" t="s">
        <v>143</v>
      </c>
    </row>
    <row r="129" spans="2:65" s="1" customFormat="1" ht="22.9" customHeight="1">
      <c r="B129" s="28"/>
      <c r="C129" s="63" t="s">
        <v>117</v>
      </c>
      <c r="J129" s="121">
        <f>BK129</f>
        <v>0</v>
      </c>
      <c r="L129" s="28"/>
      <c r="M129" s="61"/>
      <c r="N129" s="52"/>
      <c r="O129" s="52"/>
      <c r="P129" s="122">
        <f>P130+P159+P170+P173+P178</f>
        <v>0</v>
      </c>
      <c r="Q129" s="52"/>
      <c r="R129" s="122">
        <f>R130+R159+R170+R173+R178</f>
        <v>0</v>
      </c>
      <c r="S129" s="52"/>
      <c r="T129" s="123">
        <f>T130+T159+T170+T173+T178</f>
        <v>0</v>
      </c>
      <c r="AT129" s="13" t="s">
        <v>70</v>
      </c>
      <c r="AU129" s="13" t="s">
        <v>118</v>
      </c>
      <c r="BK129" s="124">
        <f>BK130+BK159+BK170+BK173+BK178</f>
        <v>0</v>
      </c>
    </row>
    <row r="130" spans="2:65" s="11" customFormat="1" ht="25.9" customHeight="1">
      <c r="B130" s="125"/>
      <c r="D130" s="126" t="s">
        <v>70</v>
      </c>
      <c r="E130" s="127" t="s">
        <v>144</v>
      </c>
      <c r="F130" s="127" t="s">
        <v>145</v>
      </c>
      <c r="I130" s="128"/>
      <c r="J130" s="115">
        <f>BK130</f>
        <v>0</v>
      </c>
      <c r="L130" s="125"/>
      <c r="M130" s="129"/>
      <c r="P130" s="130">
        <f>P131+P137+P148+P156</f>
        <v>0</v>
      </c>
      <c r="R130" s="130">
        <f>R131+R137+R148+R156</f>
        <v>0</v>
      </c>
      <c r="T130" s="131">
        <f>T131+T137+T148+T156</f>
        <v>0</v>
      </c>
      <c r="AR130" s="126" t="s">
        <v>79</v>
      </c>
      <c r="AT130" s="132" t="s">
        <v>70</v>
      </c>
      <c r="AU130" s="132" t="s">
        <v>71</v>
      </c>
      <c r="AY130" s="126" t="s">
        <v>146</v>
      </c>
      <c r="BK130" s="133">
        <f>BK131+BK137+BK148+BK156</f>
        <v>0</v>
      </c>
    </row>
    <row r="131" spans="2:65" s="11" customFormat="1" ht="22.9" customHeight="1">
      <c r="B131" s="125"/>
      <c r="D131" s="126" t="s">
        <v>70</v>
      </c>
      <c r="E131" s="134" t="s">
        <v>79</v>
      </c>
      <c r="F131" s="134" t="s">
        <v>147</v>
      </c>
      <c r="I131" s="128"/>
      <c r="J131" s="135">
        <f>BK131</f>
        <v>0</v>
      </c>
      <c r="L131" s="125"/>
      <c r="M131" s="129"/>
      <c r="P131" s="130">
        <f>SUM(P132:P136)</f>
        <v>0</v>
      </c>
      <c r="R131" s="130">
        <f>SUM(R132:R136)</f>
        <v>0</v>
      </c>
      <c r="T131" s="131">
        <f>SUM(T132:T136)</f>
        <v>0</v>
      </c>
      <c r="AR131" s="126" t="s">
        <v>79</v>
      </c>
      <c r="AT131" s="132" t="s">
        <v>70</v>
      </c>
      <c r="AU131" s="132" t="s">
        <v>79</v>
      </c>
      <c r="AY131" s="126" t="s">
        <v>146</v>
      </c>
      <c r="BK131" s="133">
        <f>SUM(BK132:BK136)</f>
        <v>0</v>
      </c>
    </row>
    <row r="132" spans="2:65" s="1" customFormat="1" ht="21.75" customHeight="1">
      <c r="B132" s="136"/>
      <c r="C132" s="137" t="s">
        <v>79</v>
      </c>
      <c r="D132" s="137" t="s">
        <v>148</v>
      </c>
      <c r="E132" s="138" t="s">
        <v>149</v>
      </c>
      <c r="F132" s="139" t="s">
        <v>150</v>
      </c>
      <c r="G132" s="140" t="s">
        <v>151</v>
      </c>
      <c r="H132" s="141">
        <v>15.622</v>
      </c>
      <c r="I132" s="142"/>
      <c r="J132" s="141">
        <f>ROUND(I132*H132,3)</f>
        <v>0</v>
      </c>
      <c r="K132" s="143"/>
      <c r="L132" s="28"/>
      <c r="M132" s="144" t="s">
        <v>1</v>
      </c>
      <c r="N132" s="145" t="s">
        <v>37</v>
      </c>
      <c r="P132" s="146">
        <f>O132*H132</f>
        <v>0</v>
      </c>
      <c r="Q132" s="146">
        <v>0</v>
      </c>
      <c r="R132" s="146">
        <f>Q132*H132</f>
        <v>0</v>
      </c>
      <c r="S132" s="146">
        <v>0</v>
      </c>
      <c r="T132" s="147">
        <f>S132*H132</f>
        <v>0</v>
      </c>
      <c r="AR132" s="148" t="s">
        <v>152</v>
      </c>
      <c r="AT132" s="148" t="s">
        <v>148</v>
      </c>
      <c r="AU132" s="148" t="s">
        <v>153</v>
      </c>
      <c r="AY132" s="13" t="s">
        <v>146</v>
      </c>
      <c r="BE132" s="149">
        <f>IF(N132="základná",J132,0)</f>
        <v>0</v>
      </c>
      <c r="BF132" s="149">
        <f>IF(N132="znížená",J132,0)</f>
        <v>0</v>
      </c>
      <c r="BG132" s="149">
        <f>IF(N132="zákl. prenesená",J132,0)</f>
        <v>0</v>
      </c>
      <c r="BH132" s="149">
        <f>IF(N132="zníž. prenesená",J132,0)</f>
        <v>0</v>
      </c>
      <c r="BI132" s="149">
        <f>IF(N132="nulová",J132,0)</f>
        <v>0</v>
      </c>
      <c r="BJ132" s="13" t="s">
        <v>153</v>
      </c>
      <c r="BK132" s="150">
        <f>ROUND(I132*H132,3)</f>
        <v>0</v>
      </c>
      <c r="BL132" s="13" t="s">
        <v>152</v>
      </c>
      <c r="BM132" s="148" t="s">
        <v>153</v>
      </c>
    </row>
    <row r="133" spans="2:65" s="1" customFormat="1" ht="37.9" customHeight="1">
      <c r="B133" s="136"/>
      <c r="C133" s="137" t="s">
        <v>153</v>
      </c>
      <c r="D133" s="137" t="s">
        <v>148</v>
      </c>
      <c r="E133" s="138" t="s">
        <v>154</v>
      </c>
      <c r="F133" s="139" t="s">
        <v>155</v>
      </c>
      <c r="G133" s="140" t="s">
        <v>151</v>
      </c>
      <c r="H133" s="141">
        <v>15.622</v>
      </c>
      <c r="I133" s="142"/>
      <c r="J133" s="141">
        <f>ROUND(I133*H133,3)</f>
        <v>0</v>
      </c>
      <c r="K133" s="143"/>
      <c r="L133" s="28"/>
      <c r="M133" s="144" t="s">
        <v>1</v>
      </c>
      <c r="N133" s="145" t="s">
        <v>37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152</v>
      </c>
      <c r="AT133" s="148" t="s">
        <v>148</v>
      </c>
      <c r="AU133" s="148" t="s">
        <v>153</v>
      </c>
      <c r="AY133" s="13" t="s">
        <v>146</v>
      </c>
      <c r="BE133" s="149">
        <f>IF(N133="základná",J133,0)</f>
        <v>0</v>
      </c>
      <c r="BF133" s="149">
        <f>IF(N133="znížená",J133,0)</f>
        <v>0</v>
      </c>
      <c r="BG133" s="149">
        <f>IF(N133="zákl. prenesená",J133,0)</f>
        <v>0</v>
      </c>
      <c r="BH133" s="149">
        <f>IF(N133="zníž. prenesená",J133,0)</f>
        <v>0</v>
      </c>
      <c r="BI133" s="149">
        <f>IF(N133="nulová",J133,0)</f>
        <v>0</v>
      </c>
      <c r="BJ133" s="13" t="s">
        <v>153</v>
      </c>
      <c r="BK133" s="150">
        <f>ROUND(I133*H133,3)</f>
        <v>0</v>
      </c>
      <c r="BL133" s="13" t="s">
        <v>152</v>
      </c>
      <c r="BM133" s="148" t="s">
        <v>152</v>
      </c>
    </row>
    <row r="134" spans="2:65" s="1" customFormat="1" ht="24.2" customHeight="1">
      <c r="B134" s="136"/>
      <c r="C134" s="137" t="s">
        <v>156</v>
      </c>
      <c r="D134" s="137" t="s">
        <v>148</v>
      </c>
      <c r="E134" s="138" t="s">
        <v>157</v>
      </c>
      <c r="F134" s="139" t="s">
        <v>158</v>
      </c>
      <c r="G134" s="140" t="s">
        <v>151</v>
      </c>
      <c r="H134" s="141">
        <v>15.622</v>
      </c>
      <c r="I134" s="142"/>
      <c r="J134" s="141">
        <f>ROUND(I134*H134,3)</f>
        <v>0</v>
      </c>
      <c r="K134" s="143"/>
      <c r="L134" s="28"/>
      <c r="M134" s="144" t="s">
        <v>1</v>
      </c>
      <c r="N134" s="145" t="s">
        <v>37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152</v>
      </c>
      <c r="AT134" s="148" t="s">
        <v>148</v>
      </c>
      <c r="AU134" s="148" t="s">
        <v>153</v>
      </c>
      <c r="AY134" s="13" t="s">
        <v>146</v>
      </c>
      <c r="BE134" s="149">
        <f>IF(N134="základná",J134,0)</f>
        <v>0</v>
      </c>
      <c r="BF134" s="149">
        <f>IF(N134="znížená",J134,0)</f>
        <v>0</v>
      </c>
      <c r="BG134" s="149">
        <f>IF(N134="zákl. prenesená",J134,0)</f>
        <v>0</v>
      </c>
      <c r="BH134" s="149">
        <f>IF(N134="zníž. prenesená",J134,0)</f>
        <v>0</v>
      </c>
      <c r="BI134" s="149">
        <f>IF(N134="nulová",J134,0)</f>
        <v>0</v>
      </c>
      <c r="BJ134" s="13" t="s">
        <v>153</v>
      </c>
      <c r="BK134" s="150">
        <f>ROUND(I134*H134,3)</f>
        <v>0</v>
      </c>
      <c r="BL134" s="13" t="s">
        <v>152</v>
      </c>
      <c r="BM134" s="148" t="s">
        <v>159</v>
      </c>
    </row>
    <row r="135" spans="2:65" s="1" customFormat="1" ht="24.2" customHeight="1">
      <c r="B135" s="136"/>
      <c r="C135" s="137" t="s">
        <v>152</v>
      </c>
      <c r="D135" s="137" t="s">
        <v>148</v>
      </c>
      <c r="E135" s="138" t="s">
        <v>160</v>
      </c>
      <c r="F135" s="139" t="s">
        <v>161</v>
      </c>
      <c r="G135" s="140" t="s">
        <v>151</v>
      </c>
      <c r="H135" s="141">
        <v>15.622</v>
      </c>
      <c r="I135" s="142"/>
      <c r="J135" s="141">
        <f>ROUND(I135*H135,3)</f>
        <v>0</v>
      </c>
      <c r="K135" s="143"/>
      <c r="L135" s="28"/>
      <c r="M135" s="144" t="s">
        <v>1</v>
      </c>
      <c r="N135" s="145" t="s">
        <v>37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152</v>
      </c>
      <c r="AT135" s="148" t="s">
        <v>148</v>
      </c>
      <c r="AU135" s="148" t="s">
        <v>153</v>
      </c>
      <c r="AY135" s="13" t="s">
        <v>146</v>
      </c>
      <c r="BE135" s="149">
        <f>IF(N135="základná",J135,0)</f>
        <v>0</v>
      </c>
      <c r="BF135" s="149">
        <f>IF(N135="znížená",J135,0)</f>
        <v>0</v>
      </c>
      <c r="BG135" s="149">
        <f>IF(N135="zákl. prenesená",J135,0)</f>
        <v>0</v>
      </c>
      <c r="BH135" s="149">
        <f>IF(N135="zníž. prenesená",J135,0)</f>
        <v>0</v>
      </c>
      <c r="BI135" s="149">
        <f>IF(N135="nulová",J135,0)</f>
        <v>0</v>
      </c>
      <c r="BJ135" s="13" t="s">
        <v>153</v>
      </c>
      <c r="BK135" s="150">
        <f>ROUND(I135*H135,3)</f>
        <v>0</v>
      </c>
      <c r="BL135" s="13" t="s">
        <v>152</v>
      </c>
      <c r="BM135" s="148" t="s">
        <v>162</v>
      </c>
    </row>
    <row r="136" spans="2:65" s="1" customFormat="1" ht="16.5" customHeight="1">
      <c r="B136" s="136"/>
      <c r="C136" s="137" t="s">
        <v>163</v>
      </c>
      <c r="D136" s="137" t="s">
        <v>148</v>
      </c>
      <c r="E136" s="138" t="s">
        <v>164</v>
      </c>
      <c r="F136" s="139" t="s">
        <v>165</v>
      </c>
      <c r="G136" s="140" t="s">
        <v>151</v>
      </c>
      <c r="H136" s="141">
        <v>15.622</v>
      </c>
      <c r="I136" s="142"/>
      <c r="J136" s="141">
        <f>ROUND(I136*H136,3)</f>
        <v>0</v>
      </c>
      <c r="K136" s="143"/>
      <c r="L136" s="28"/>
      <c r="M136" s="144" t="s">
        <v>1</v>
      </c>
      <c r="N136" s="145" t="s">
        <v>37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152</v>
      </c>
      <c r="AT136" s="148" t="s">
        <v>148</v>
      </c>
      <c r="AU136" s="148" t="s">
        <v>153</v>
      </c>
      <c r="AY136" s="13" t="s">
        <v>146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153</v>
      </c>
      <c r="BK136" s="150">
        <f>ROUND(I136*H136,3)</f>
        <v>0</v>
      </c>
      <c r="BL136" s="13" t="s">
        <v>152</v>
      </c>
      <c r="BM136" s="148" t="s">
        <v>166</v>
      </c>
    </row>
    <row r="137" spans="2:65" s="11" customFormat="1" ht="22.9" customHeight="1">
      <c r="B137" s="125"/>
      <c r="D137" s="126" t="s">
        <v>70</v>
      </c>
      <c r="E137" s="134" t="s">
        <v>153</v>
      </c>
      <c r="F137" s="134" t="s">
        <v>167</v>
      </c>
      <c r="I137" s="128"/>
      <c r="J137" s="135">
        <f>BK137</f>
        <v>0</v>
      </c>
      <c r="L137" s="125"/>
      <c r="M137" s="129"/>
      <c r="P137" s="130">
        <f>SUM(P138:P147)</f>
        <v>0</v>
      </c>
      <c r="R137" s="130">
        <f>SUM(R138:R147)</f>
        <v>0</v>
      </c>
      <c r="T137" s="131">
        <f>SUM(T138:T147)</f>
        <v>0</v>
      </c>
      <c r="AR137" s="126" t="s">
        <v>79</v>
      </c>
      <c r="AT137" s="132" t="s">
        <v>70</v>
      </c>
      <c r="AU137" s="132" t="s">
        <v>79</v>
      </c>
      <c r="AY137" s="126" t="s">
        <v>146</v>
      </c>
      <c r="BK137" s="133">
        <f>SUM(BK138:BK147)</f>
        <v>0</v>
      </c>
    </row>
    <row r="138" spans="2:65" s="1" customFormat="1" ht="24.2" customHeight="1">
      <c r="B138" s="136"/>
      <c r="C138" s="137" t="s">
        <v>159</v>
      </c>
      <c r="D138" s="137" t="s">
        <v>148</v>
      </c>
      <c r="E138" s="138" t="s">
        <v>168</v>
      </c>
      <c r="F138" s="139" t="s">
        <v>169</v>
      </c>
      <c r="G138" s="140" t="s">
        <v>151</v>
      </c>
      <c r="H138" s="141">
        <v>6.4180000000000001</v>
      </c>
      <c r="I138" s="142"/>
      <c r="J138" s="141">
        <f t="shared" ref="J138:J147" si="0">ROUND(I138*H138,3)</f>
        <v>0</v>
      </c>
      <c r="K138" s="143"/>
      <c r="L138" s="28"/>
      <c r="M138" s="144" t="s">
        <v>1</v>
      </c>
      <c r="N138" s="145" t="s">
        <v>37</v>
      </c>
      <c r="P138" s="146">
        <f t="shared" ref="P138:P147" si="1">O138*H138</f>
        <v>0</v>
      </c>
      <c r="Q138" s="146">
        <v>0</v>
      </c>
      <c r="R138" s="146">
        <f t="shared" ref="R138:R147" si="2">Q138*H138</f>
        <v>0</v>
      </c>
      <c r="S138" s="146">
        <v>0</v>
      </c>
      <c r="T138" s="147">
        <f t="shared" ref="T138:T147" si="3">S138*H138</f>
        <v>0</v>
      </c>
      <c r="AR138" s="148" t="s">
        <v>152</v>
      </c>
      <c r="AT138" s="148" t="s">
        <v>148</v>
      </c>
      <c r="AU138" s="148" t="s">
        <v>153</v>
      </c>
      <c r="AY138" s="13" t="s">
        <v>146</v>
      </c>
      <c r="BE138" s="149">
        <f t="shared" ref="BE138:BE147" si="4">IF(N138="základná",J138,0)</f>
        <v>0</v>
      </c>
      <c r="BF138" s="149">
        <f t="shared" ref="BF138:BF147" si="5">IF(N138="znížená",J138,0)</f>
        <v>0</v>
      </c>
      <c r="BG138" s="149">
        <f t="shared" ref="BG138:BG147" si="6">IF(N138="zákl. prenesená",J138,0)</f>
        <v>0</v>
      </c>
      <c r="BH138" s="149">
        <f t="shared" ref="BH138:BH147" si="7">IF(N138="zníž. prenesená",J138,0)</f>
        <v>0</v>
      </c>
      <c r="BI138" s="149">
        <f t="shared" ref="BI138:BI147" si="8">IF(N138="nulová",J138,0)</f>
        <v>0</v>
      </c>
      <c r="BJ138" s="13" t="s">
        <v>153</v>
      </c>
      <c r="BK138" s="150">
        <f t="shared" ref="BK138:BK147" si="9">ROUND(I138*H138,3)</f>
        <v>0</v>
      </c>
      <c r="BL138" s="13" t="s">
        <v>152</v>
      </c>
      <c r="BM138" s="148" t="s">
        <v>170</v>
      </c>
    </row>
    <row r="139" spans="2:65" s="1" customFormat="1" ht="24.2" customHeight="1">
      <c r="B139" s="136"/>
      <c r="C139" s="137" t="s">
        <v>171</v>
      </c>
      <c r="D139" s="137" t="s">
        <v>148</v>
      </c>
      <c r="E139" s="138" t="s">
        <v>172</v>
      </c>
      <c r="F139" s="139" t="s">
        <v>173</v>
      </c>
      <c r="G139" s="140" t="s">
        <v>174</v>
      </c>
      <c r="H139" s="141">
        <v>29.85</v>
      </c>
      <c r="I139" s="142"/>
      <c r="J139" s="141">
        <f t="shared" si="0"/>
        <v>0</v>
      </c>
      <c r="K139" s="143"/>
      <c r="L139" s="28"/>
      <c r="M139" s="144" t="s">
        <v>1</v>
      </c>
      <c r="N139" s="145" t="s">
        <v>37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152</v>
      </c>
      <c r="AT139" s="148" t="s">
        <v>148</v>
      </c>
      <c r="AU139" s="148" t="s">
        <v>153</v>
      </c>
      <c r="AY139" s="13" t="s">
        <v>146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153</v>
      </c>
      <c r="BK139" s="150">
        <f t="shared" si="9"/>
        <v>0</v>
      </c>
      <c r="BL139" s="13" t="s">
        <v>152</v>
      </c>
      <c r="BM139" s="148" t="s">
        <v>175</v>
      </c>
    </row>
    <row r="140" spans="2:65" s="1" customFormat="1" ht="24.2" customHeight="1">
      <c r="B140" s="136"/>
      <c r="C140" s="137" t="s">
        <v>162</v>
      </c>
      <c r="D140" s="137" t="s">
        <v>148</v>
      </c>
      <c r="E140" s="138" t="s">
        <v>176</v>
      </c>
      <c r="F140" s="139" t="s">
        <v>177</v>
      </c>
      <c r="G140" s="140" t="s">
        <v>174</v>
      </c>
      <c r="H140" s="141">
        <v>11.224</v>
      </c>
      <c r="I140" s="142"/>
      <c r="J140" s="141">
        <f t="shared" si="0"/>
        <v>0</v>
      </c>
      <c r="K140" s="143"/>
      <c r="L140" s="28"/>
      <c r="M140" s="144" t="s">
        <v>1</v>
      </c>
      <c r="N140" s="145" t="s">
        <v>37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152</v>
      </c>
      <c r="AT140" s="148" t="s">
        <v>148</v>
      </c>
      <c r="AU140" s="148" t="s">
        <v>153</v>
      </c>
      <c r="AY140" s="13" t="s">
        <v>146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153</v>
      </c>
      <c r="BK140" s="150">
        <f t="shared" si="9"/>
        <v>0</v>
      </c>
      <c r="BL140" s="13" t="s">
        <v>152</v>
      </c>
      <c r="BM140" s="148" t="s">
        <v>178</v>
      </c>
    </row>
    <row r="141" spans="2:65" s="1" customFormat="1" ht="24.2" customHeight="1">
      <c r="B141" s="136"/>
      <c r="C141" s="137" t="s">
        <v>179</v>
      </c>
      <c r="D141" s="137" t="s">
        <v>148</v>
      </c>
      <c r="E141" s="138" t="s">
        <v>180</v>
      </c>
      <c r="F141" s="139" t="s">
        <v>181</v>
      </c>
      <c r="G141" s="140" t="s">
        <v>174</v>
      </c>
      <c r="H141" s="141">
        <v>11.224</v>
      </c>
      <c r="I141" s="142"/>
      <c r="J141" s="141">
        <f t="shared" si="0"/>
        <v>0</v>
      </c>
      <c r="K141" s="143"/>
      <c r="L141" s="28"/>
      <c r="M141" s="144" t="s">
        <v>1</v>
      </c>
      <c r="N141" s="145" t="s">
        <v>37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152</v>
      </c>
      <c r="AT141" s="148" t="s">
        <v>148</v>
      </c>
      <c r="AU141" s="148" t="s">
        <v>153</v>
      </c>
      <c r="AY141" s="13" t="s">
        <v>146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153</v>
      </c>
      <c r="BK141" s="150">
        <f t="shared" si="9"/>
        <v>0</v>
      </c>
      <c r="BL141" s="13" t="s">
        <v>152</v>
      </c>
      <c r="BM141" s="148" t="s">
        <v>182</v>
      </c>
    </row>
    <row r="142" spans="2:65" s="1" customFormat="1" ht="24.2" customHeight="1">
      <c r="B142" s="136"/>
      <c r="C142" s="137" t="s">
        <v>166</v>
      </c>
      <c r="D142" s="137" t="s">
        <v>148</v>
      </c>
      <c r="E142" s="138" t="s">
        <v>183</v>
      </c>
      <c r="F142" s="139" t="s">
        <v>184</v>
      </c>
      <c r="G142" s="140" t="s">
        <v>185</v>
      </c>
      <c r="H142" s="141">
        <v>0.17799999999999999</v>
      </c>
      <c r="I142" s="142"/>
      <c r="J142" s="141">
        <f t="shared" si="0"/>
        <v>0</v>
      </c>
      <c r="K142" s="143"/>
      <c r="L142" s="28"/>
      <c r="M142" s="144" t="s">
        <v>1</v>
      </c>
      <c r="N142" s="145" t="s">
        <v>37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152</v>
      </c>
      <c r="AT142" s="148" t="s">
        <v>148</v>
      </c>
      <c r="AU142" s="148" t="s">
        <v>153</v>
      </c>
      <c r="AY142" s="13" t="s">
        <v>146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153</v>
      </c>
      <c r="BK142" s="150">
        <f t="shared" si="9"/>
        <v>0</v>
      </c>
      <c r="BL142" s="13" t="s">
        <v>152</v>
      </c>
      <c r="BM142" s="148" t="s">
        <v>7</v>
      </c>
    </row>
    <row r="143" spans="2:65" s="1" customFormat="1" ht="33" customHeight="1">
      <c r="B143" s="136"/>
      <c r="C143" s="137" t="s">
        <v>186</v>
      </c>
      <c r="D143" s="137" t="s">
        <v>148</v>
      </c>
      <c r="E143" s="138" t="s">
        <v>187</v>
      </c>
      <c r="F143" s="139" t="s">
        <v>188</v>
      </c>
      <c r="G143" s="140" t="s">
        <v>151</v>
      </c>
      <c r="H143" s="141">
        <v>5.7859999999999996</v>
      </c>
      <c r="I143" s="142"/>
      <c r="J143" s="141">
        <f t="shared" si="0"/>
        <v>0</v>
      </c>
      <c r="K143" s="143"/>
      <c r="L143" s="28"/>
      <c r="M143" s="144" t="s">
        <v>1</v>
      </c>
      <c r="N143" s="145" t="s">
        <v>37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152</v>
      </c>
      <c r="AT143" s="148" t="s">
        <v>148</v>
      </c>
      <c r="AU143" s="148" t="s">
        <v>153</v>
      </c>
      <c r="AY143" s="13" t="s">
        <v>146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153</v>
      </c>
      <c r="BK143" s="150">
        <f t="shared" si="9"/>
        <v>0</v>
      </c>
      <c r="BL143" s="13" t="s">
        <v>152</v>
      </c>
      <c r="BM143" s="148" t="s">
        <v>189</v>
      </c>
    </row>
    <row r="144" spans="2:65" s="1" customFormat="1" ht="16.5" customHeight="1">
      <c r="B144" s="136"/>
      <c r="C144" s="137" t="s">
        <v>170</v>
      </c>
      <c r="D144" s="137" t="s">
        <v>148</v>
      </c>
      <c r="E144" s="138" t="s">
        <v>190</v>
      </c>
      <c r="F144" s="139" t="s">
        <v>191</v>
      </c>
      <c r="G144" s="140" t="s">
        <v>151</v>
      </c>
      <c r="H144" s="141">
        <v>6.9429999999999996</v>
      </c>
      <c r="I144" s="142"/>
      <c r="J144" s="141">
        <f t="shared" si="0"/>
        <v>0</v>
      </c>
      <c r="K144" s="143"/>
      <c r="L144" s="28"/>
      <c r="M144" s="144" t="s">
        <v>1</v>
      </c>
      <c r="N144" s="145" t="s">
        <v>37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152</v>
      </c>
      <c r="AT144" s="148" t="s">
        <v>148</v>
      </c>
      <c r="AU144" s="148" t="s">
        <v>153</v>
      </c>
      <c r="AY144" s="13" t="s">
        <v>146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153</v>
      </c>
      <c r="BK144" s="150">
        <f t="shared" si="9"/>
        <v>0</v>
      </c>
      <c r="BL144" s="13" t="s">
        <v>152</v>
      </c>
      <c r="BM144" s="148" t="s">
        <v>192</v>
      </c>
    </row>
    <row r="145" spans="2:65" s="1" customFormat="1" ht="16.5" customHeight="1">
      <c r="B145" s="136"/>
      <c r="C145" s="137" t="s">
        <v>193</v>
      </c>
      <c r="D145" s="137" t="s">
        <v>148</v>
      </c>
      <c r="E145" s="138" t="s">
        <v>194</v>
      </c>
      <c r="F145" s="139" t="s">
        <v>195</v>
      </c>
      <c r="G145" s="140" t="s">
        <v>185</v>
      </c>
      <c r="H145" s="141">
        <v>0.85</v>
      </c>
      <c r="I145" s="142"/>
      <c r="J145" s="141">
        <f t="shared" si="0"/>
        <v>0</v>
      </c>
      <c r="K145" s="143"/>
      <c r="L145" s="28"/>
      <c r="M145" s="144" t="s">
        <v>1</v>
      </c>
      <c r="N145" s="145" t="s">
        <v>37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152</v>
      </c>
      <c r="AT145" s="148" t="s">
        <v>148</v>
      </c>
      <c r="AU145" s="148" t="s">
        <v>153</v>
      </c>
      <c r="AY145" s="13" t="s">
        <v>146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153</v>
      </c>
      <c r="BK145" s="150">
        <f t="shared" si="9"/>
        <v>0</v>
      </c>
      <c r="BL145" s="13" t="s">
        <v>152</v>
      </c>
      <c r="BM145" s="148" t="s">
        <v>196</v>
      </c>
    </row>
    <row r="146" spans="2:65" s="1" customFormat="1" ht="24.2" customHeight="1">
      <c r="B146" s="136"/>
      <c r="C146" s="137" t="s">
        <v>175</v>
      </c>
      <c r="D146" s="137" t="s">
        <v>148</v>
      </c>
      <c r="E146" s="138" t="s">
        <v>197</v>
      </c>
      <c r="F146" s="139" t="s">
        <v>198</v>
      </c>
      <c r="G146" s="140" t="s">
        <v>199</v>
      </c>
      <c r="H146" s="141">
        <v>1</v>
      </c>
      <c r="I146" s="142"/>
      <c r="J146" s="141">
        <f t="shared" si="0"/>
        <v>0</v>
      </c>
      <c r="K146" s="143"/>
      <c r="L146" s="28"/>
      <c r="M146" s="144" t="s">
        <v>1</v>
      </c>
      <c r="N146" s="145" t="s">
        <v>37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R146" s="148" t="s">
        <v>152</v>
      </c>
      <c r="AT146" s="148" t="s">
        <v>148</v>
      </c>
      <c r="AU146" s="148" t="s">
        <v>153</v>
      </c>
      <c r="AY146" s="13" t="s">
        <v>146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153</v>
      </c>
      <c r="BK146" s="150">
        <f t="shared" si="9"/>
        <v>0</v>
      </c>
      <c r="BL146" s="13" t="s">
        <v>152</v>
      </c>
      <c r="BM146" s="148" t="s">
        <v>200</v>
      </c>
    </row>
    <row r="147" spans="2:65" s="1" customFormat="1" ht="21.75" customHeight="1">
      <c r="B147" s="136"/>
      <c r="C147" s="137" t="s">
        <v>201</v>
      </c>
      <c r="D147" s="137" t="s">
        <v>148</v>
      </c>
      <c r="E147" s="138" t="s">
        <v>202</v>
      </c>
      <c r="F147" s="139" t="s">
        <v>203</v>
      </c>
      <c r="G147" s="140" t="s">
        <v>199</v>
      </c>
      <c r="H147" s="141">
        <v>1</v>
      </c>
      <c r="I147" s="142"/>
      <c r="J147" s="141">
        <f t="shared" si="0"/>
        <v>0</v>
      </c>
      <c r="K147" s="143"/>
      <c r="L147" s="28"/>
      <c r="M147" s="144" t="s">
        <v>1</v>
      </c>
      <c r="N147" s="145" t="s">
        <v>37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R147" s="148" t="s">
        <v>152</v>
      </c>
      <c r="AT147" s="148" t="s">
        <v>148</v>
      </c>
      <c r="AU147" s="148" t="s">
        <v>153</v>
      </c>
      <c r="AY147" s="13" t="s">
        <v>146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153</v>
      </c>
      <c r="BK147" s="150">
        <f t="shared" si="9"/>
        <v>0</v>
      </c>
      <c r="BL147" s="13" t="s">
        <v>152</v>
      </c>
      <c r="BM147" s="148" t="s">
        <v>204</v>
      </c>
    </row>
    <row r="148" spans="2:65" s="11" customFormat="1" ht="22.9" customHeight="1">
      <c r="B148" s="125"/>
      <c r="D148" s="126" t="s">
        <v>70</v>
      </c>
      <c r="E148" s="134" t="s">
        <v>156</v>
      </c>
      <c r="F148" s="134" t="s">
        <v>205</v>
      </c>
      <c r="I148" s="128"/>
      <c r="J148" s="135">
        <f>BK148</f>
        <v>0</v>
      </c>
      <c r="L148" s="125"/>
      <c r="M148" s="129"/>
      <c r="P148" s="130">
        <f>SUM(P149:P155)</f>
        <v>0</v>
      </c>
      <c r="R148" s="130">
        <f>SUM(R149:R155)</f>
        <v>0</v>
      </c>
      <c r="T148" s="131">
        <f>SUM(T149:T155)</f>
        <v>0</v>
      </c>
      <c r="AR148" s="126" t="s">
        <v>79</v>
      </c>
      <c r="AT148" s="132" t="s">
        <v>70</v>
      </c>
      <c r="AU148" s="132" t="s">
        <v>79</v>
      </c>
      <c r="AY148" s="126" t="s">
        <v>146</v>
      </c>
      <c r="BK148" s="133">
        <f>SUM(BK149:BK155)</f>
        <v>0</v>
      </c>
    </row>
    <row r="149" spans="2:65" s="1" customFormat="1" ht="16.5" customHeight="1">
      <c r="B149" s="136"/>
      <c r="C149" s="137" t="s">
        <v>178</v>
      </c>
      <c r="D149" s="137" t="s">
        <v>148</v>
      </c>
      <c r="E149" s="138" t="s">
        <v>206</v>
      </c>
      <c r="F149" s="139" t="s">
        <v>207</v>
      </c>
      <c r="G149" s="140" t="s">
        <v>151</v>
      </c>
      <c r="H149" s="141">
        <v>14.513999999999999</v>
      </c>
      <c r="I149" s="142"/>
      <c r="J149" s="141">
        <f t="shared" ref="J149:J155" si="10">ROUND(I149*H149,3)</f>
        <v>0</v>
      </c>
      <c r="K149" s="143"/>
      <c r="L149" s="28"/>
      <c r="M149" s="144" t="s">
        <v>1</v>
      </c>
      <c r="N149" s="145" t="s">
        <v>37</v>
      </c>
      <c r="P149" s="146">
        <f t="shared" ref="P149:P155" si="11">O149*H149</f>
        <v>0</v>
      </c>
      <c r="Q149" s="146">
        <v>0</v>
      </c>
      <c r="R149" s="146">
        <f t="shared" ref="R149:R155" si="12">Q149*H149</f>
        <v>0</v>
      </c>
      <c r="S149" s="146">
        <v>0</v>
      </c>
      <c r="T149" s="147">
        <f t="shared" ref="T149:T155" si="13">S149*H149</f>
        <v>0</v>
      </c>
      <c r="AR149" s="148" t="s">
        <v>152</v>
      </c>
      <c r="AT149" s="148" t="s">
        <v>148</v>
      </c>
      <c r="AU149" s="148" t="s">
        <v>153</v>
      </c>
      <c r="AY149" s="13" t="s">
        <v>146</v>
      </c>
      <c r="BE149" s="149">
        <f t="shared" ref="BE149:BE155" si="14">IF(N149="základná",J149,0)</f>
        <v>0</v>
      </c>
      <c r="BF149" s="149">
        <f t="shared" ref="BF149:BF155" si="15">IF(N149="znížená",J149,0)</f>
        <v>0</v>
      </c>
      <c r="BG149" s="149">
        <f t="shared" ref="BG149:BG155" si="16">IF(N149="zákl. prenesená",J149,0)</f>
        <v>0</v>
      </c>
      <c r="BH149" s="149">
        <f t="shared" ref="BH149:BH155" si="17">IF(N149="zníž. prenesená",J149,0)</f>
        <v>0</v>
      </c>
      <c r="BI149" s="149">
        <f t="shared" ref="BI149:BI155" si="18">IF(N149="nulová",J149,0)</f>
        <v>0</v>
      </c>
      <c r="BJ149" s="13" t="s">
        <v>153</v>
      </c>
      <c r="BK149" s="150">
        <f t="shared" ref="BK149:BK155" si="19">ROUND(I149*H149,3)</f>
        <v>0</v>
      </c>
      <c r="BL149" s="13" t="s">
        <v>152</v>
      </c>
      <c r="BM149" s="148" t="s">
        <v>208</v>
      </c>
    </row>
    <row r="150" spans="2:65" s="1" customFormat="1" ht="24.2" customHeight="1">
      <c r="B150" s="136"/>
      <c r="C150" s="137" t="s">
        <v>209</v>
      </c>
      <c r="D150" s="137" t="s">
        <v>148</v>
      </c>
      <c r="E150" s="138" t="s">
        <v>210</v>
      </c>
      <c r="F150" s="139" t="s">
        <v>211</v>
      </c>
      <c r="G150" s="140" t="s">
        <v>174</v>
      </c>
      <c r="H150" s="141">
        <v>108.45</v>
      </c>
      <c r="I150" s="142"/>
      <c r="J150" s="141">
        <f t="shared" si="10"/>
        <v>0</v>
      </c>
      <c r="K150" s="143"/>
      <c r="L150" s="28"/>
      <c r="M150" s="144" t="s">
        <v>1</v>
      </c>
      <c r="N150" s="145" t="s">
        <v>37</v>
      </c>
      <c r="P150" s="146">
        <f t="shared" si="11"/>
        <v>0</v>
      </c>
      <c r="Q150" s="146">
        <v>0</v>
      </c>
      <c r="R150" s="146">
        <f t="shared" si="12"/>
        <v>0</v>
      </c>
      <c r="S150" s="146">
        <v>0</v>
      </c>
      <c r="T150" s="147">
        <f t="shared" si="13"/>
        <v>0</v>
      </c>
      <c r="AR150" s="148" t="s">
        <v>152</v>
      </c>
      <c r="AT150" s="148" t="s">
        <v>148</v>
      </c>
      <c r="AU150" s="148" t="s">
        <v>153</v>
      </c>
      <c r="AY150" s="13" t="s">
        <v>146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153</v>
      </c>
      <c r="BK150" s="150">
        <f t="shared" si="19"/>
        <v>0</v>
      </c>
      <c r="BL150" s="13" t="s">
        <v>152</v>
      </c>
      <c r="BM150" s="148" t="s">
        <v>212</v>
      </c>
    </row>
    <row r="151" spans="2:65" s="1" customFormat="1" ht="24.2" customHeight="1">
      <c r="B151" s="136"/>
      <c r="C151" s="137" t="s">
        <v>182</v>
      </c>
      <c r="D151" s="137" t="s">
        <v>148</v>
      </c>
      <c r="E151" s="138" t="s">
        <v>213</v>
      </c>
      <c r="F151" s="139" t="s">
        <v>214</v>
      </c>
      <c r="G151" s="140" t="s">
        <v>174</v>
      </c>
      <c r="H151" s="141">
        <v>108.45</v>
      </c>
      <c r="I151" s="142"/>
      <c r="J151" s="141">
        <f t="shared" si="10"/>
        <v>0</v>
      </c>
      <c r="K151" s="143"/>
      <c r="L151" s="28"/>
      <c r="M151" s="144" t="s">
        <v>1</v>
      </c>
      <c r="N151" s="145" t="s">
        <v>37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152</v>
      </c>
      <c r="AT151" s="148" t="s">
        <v>148</v>
      </c>
      <c r="AU151" s="148" t="s">
        <v>153</v>
      </c>
      <c r="AY151" s="13" t="s">
        <v>146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153</v>
      </c>
      <c r="BK151" s="150">
        <f t="shared" si="19"/>
        <v>0</v>
      </c>
      <c r="BL151" s="13" t="s">
        <v>152</v>
      </c>
      <c r="BM151" s="148" t="s">
        <v>215</v>
      </c>
    </row>
    <row r="152" spans="2:65" s="1" customFormat="1" ht="24.2" customHeight="1">
      <c r="B152" s="136"/>
      <c r="C152" s="137" t="s">
        <v>216</v>
      </c>
      <c r="D152" s="137" t="s">
        <v>148</v>
      </c>
      <c r="E152" s="138" t="s">
        <v>217</v>
      </c>
      <c r="F152" s="139" t="s">
        <v>218</v>
      </c>
      <c r="G152" s="140" t="s">
        <v>174</v>
      </c>
      <c r="H152" s="141">
        <v>108.45</v>
      </c>
      <c r="I152" s="142"/>
      <c r="J152" s="141">
        <f t="shared" si="10"/>
        <v>0</v>
      </c>
      <c r="K152" s="143"/>
      <c r="L152" s="28"/>
      <c r="M152" s="144" t="s">
        <v>1</v>
      </c>
      <c r="N152" s="145" t="s">
        <v>37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152</v>
      </c>
      <c r="AT152" s="148" t="s">
        <v>148</v>
      </c>
      <c r="AU152" s="148" t="s">
        <v>153</v>
      </c>
      <c r="AY152" s="13" t="s">
        <v>146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153</v>
      </c>
      <c r="BK152" s="150">
        <f t="shared" si="19"/>
        <v>0</v>
      </c>
      <c r="BL152" s="13" t="s">
        <v>152</v>
      </c>
      <c r="BM152" s="148" t="s">
        <v>219</v>
      </c>
    </row>
    <row r="153" spans="2:65" s="1" customFormat="1" ht="16.5" customHeight="1">
      <c r="B153" s="136"/>
      <c r="C153" s="137" t="s">
        <v>7</v>
      </c>
      <c r="D153" s="137" t="s">
        <v>148</v>
      </c>
      <c r="E153" s="138" t="s">
        <v>220</v>
      </c>
      <c r="F153" s="139" t="s">
        <v>221</v>
      </c>
      <c r="G153" s="140" t="s">
        <v>185</v>
      </c>
      <c r="H153" s="141">
        <v>1.099</v>
      </c>
      <c r="I153" s="142"/>
      <c r="J153" s="141">
        <f t="shared" si="10"/>
        <v>0</v>
      </c>
      <c r="K153" s="143"/>
      <c r="L153" s="28"/>
      <c r="M153" s="144" t="s">
        <v>1</v>
      </c>
      <c r="N153" s="145" t="s">
        <v>37</v>
      </c>
      <c r="P153" s="146">
        <f t="shared" si="11"/>
        <v>0</v>
      </c>
      <c r="Q153" s="146">
        <v>0</v>
      </c>
      <c r="R153" s="146">
        <f t="shared" si="12"/>
        <v>0</v>
      </c>
      <c r="S153" s="146">
        <v>0</v>
      </c>
      <c r="T153" s="147">
        <f t="shared" si="13"/>
        <v>0</v>
      </c>
      <c r="AR153" s="148" t="s">
        <v>152</v>
      </c>
      <c r="AT153" s="148" t="s">
        <v>148</v>
      </c>
      <c r="AU153" s="148" t="s">
        <v>153</v>
      </c>
      <c r="AY153" s="13" t="s">
        <v>146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153</v>
      </c>
      <c r="BK153" s="150">
        <f t="shared" si="19"/>
        <v>0</v>
      </c>
      <c r="BL153" s="13" t="s">
        <v>152</v>
      </c>
      <c r="BM153" s="148" t="s">
        <v>222</v>
      </c>
    </row>
    <row r="154" spans="2:65" s="1" customFormat="1" ht="37.9" customHeight="1">
      <c r="B154" s="136"/>
      <c r="C154" s="137" t="s">
        <v>223</v>
      </c>
      <c r="D154" s="137" t="s">
        <v>148</v>
      </c>
      <c r="E154" s="138" t="s">
        <v>224</v>
      </c>
      <c r="F154" s="139" t="s">
        <v>225</v>
      </c>
      <c r="G154" s="140" t="s">
        <v>174</v>
      </c>
      <c r="H154" s="141">
        <v>2385.9</v>
      </c>
      <c r="I154" s="142"/>
      <c r="J154" s="141">
        <f t="shared" si="10"/>
        <v>0</v>
      </c>
      <c r="K154" s="143"/>
      <c r="L154" s="28"/>
      <c r="M154" s="144" t="s">
        <v>1</v>
      </c>
      <c r="N154" s="145" t="s">
        <v>37</v>
      </c>
      <c r="P154" s="146">
        <f t="shared" si="11"/>
        <v>0</v>
      </c>
      <c r="Q154" s="146">
        <v>0</v>
      </c>
      <c r="R154" s="146">
        <f t="shared" si="12"/>
        <v>0</v>
      </c>
      <c r="S154" s="146">
        <v>0</v>
      </c>
      <c r="T154" s="147">
        <f t="shared" si="13"/>
        <v>0</v>
      </c>
      <c r="AR154" s="148" t="s">
        <v>152</v>
      </c>
      <c r="AT154" s="148" t="s">
        <v>148</v>
      </c>
      <c r="AU154" s="148" t="s">
        <v>153</v>
      </c>
      <c r="AY154" s="13" t="s">
        <v>146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153</v>
      </c>
      <c r="BK154" s="150">
        <f t="shared" si="19"/>
        <v>0</v>
      </c>
      <c r="BL154" s="13" t="s">
        <v>152</v>
      </c>
      <c r="BM154" s="148" t="s">
        <v>226</v>
      </c>
    </row>
    <row r="155" spans="2:65" s="1" customFormat="1" ht="16.5" customHeight="1">
      <c r="B155" s="136"/>
      <c r="C155" s="137" t="s">
        <v>189</v>
      </c>
      <c r="D155" s="137" t="s">
        <v>148</v>
      </c>
      <c r="E155" s="138" t="s">
        <v>227</v>
      </c>
      <c r="F155" s="139" t="s">
        <v>228</v>
      </c>
      <c r="G155" s="140" t="s">
        <v>174</v>
      </c>
      <c r="H155" s="141">
        <v>108.45</v>
      </c>
      <c r="I155" s="142"/>
      <c r="J155" s="141">
        <f t="shared" si="10"/>
        <v>0</v>
      </c>
      <c r="K155" s="143"/>
      <c r="L155" s="28"/>
      <c r="M155" s="144" t="s">
        <v>1</v>
      </c>
      <c r="N155" s="145" t="s">
        <v>37</v>
      </c>
      <c r="P155" s="146">
        <f t="shared" si="11"/>
        <v>0</v>
      </c>
      <c r="Q155" s="146">
        <v>0</v>
      </c>
      <c r="R155" s="146">
        <f t="shared" si="12"/>
        <v>0</v>
      </c>
      <c r="S155" s="146">
        <v>0</v>
      </c>
      <c r="T155" s="147">
        <f t="shared" si="13"/>
        <v>0</v>
      </c>
      <c r="AR155" s="148" t="s">
        <v>152</v>
      </c>
      <c r="AT155" s="148" t="s">
        <v>148</v>
      </c>
      <c r="AU155" s="148" t="s">
        <v>153</v>
      </c>
      <c r="AY155" s="13" t="s">
        <v>146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153</v>
      </c>
      <c r="BK155" s="150">
        <f t="shared" si="19"/>
        <v>0</v>
      </c>
      <c r="BL155" s="13" t="s">
        <v>152</v>
      </c>
      <c r="BM155" s="148" t="s">
        <v>229</v>
      </c>
    </row>
    <row r="156" spans="2:65" s="11" customFormat="1" ht="22.9" customHeight="1">
      <c r="B156" s="125"/>
      <c r="D156" s="126" t="s">
        <v>70</v>
      </c>
      <c r="E156" s="134" t="s">
        <v>152</v>
      </c>
      <c r="F156" s="134" t="s">
        <v>230</v>
      </c>
      <c r="I156" s="128"/>
      <c r="J156" s="135">
        <f>BK156</f>
        <v>0</v>
      </c>
      <c r="L156" s="125"/>
      <c r="M156" s="129"/>
      <c r="P156" s="130">
        <f>SUM(P157:P158)</f>
        <v>0</v>
      </c>
      <c r="R156" s="130">
        <f>SUM(R157:R158)</f>
        <v>0</v>
      </c>
      <c r="T156" s="131">
        <f>SUM(T157:T158)</f>
        <v>0</v>
      </c>
      <c r="AR156" s="126" t="s">
        <v>79</v>
      </c>
      <c r="AT156" s="132" t="s">
        <v>70</v>
      </c>
      <c r="AU156" s="132" t="s">
        <v>79</v>
      </c>
      <c r="AY156" s="126" t="s">
        <v>146</v>
      </c>
      <c r="BK156" s="133">
        <f>SUM(BK157:BK158)</f>
        <v>0</v>
      </c>
    </row>
    <row r="157" spans="2:65" s="1" customFormat="1" ht="24.2" customHeight="1">
      <c r="B157" s="136"/>
      <c r="C157" s="137" t="s">
        <v>231</v>
      </c>
      <c r="D157" s="137" t="s">
        <v>148</v>
      </c>
      <c r="E157" s="138" t="s">
        <v>232</v>
      </c>
      <c r="F157" s="139" t="s">
        <v>233</v>
      </c>
      <c r="G157" s="140" t="s">
        <v>174</v>
      </c>
      <c r="H157" s="141">
        <v>24</v>
      </c>
      <c r="I157" s="142"/>
      <c r="J157" s="141">
        <f>ROUND(I157*H157,3)</f>
        <v>0</v>
      </c>
      <c r="K157" s="143"/>
      <c r="L157" s="28"/>
      <c r="M157" s="144" t="s">
        <v>1</v>
      </c>
      <c r="N157" s="145" t="s">
        <v>37</v>
      </c>
      <c r="P157" s="146">
        <f>O157*H157</f>
        <v>0</v>
      </c>
      <c r="Q157" s="146">
        <v>0</v>
      </c>
      <c r="R157" s="146">
        <f>Q157*H157</f>
        <v>0</v>
      </c>
      <c r="S157" s="146">
        <v>0</v>
      </c>
      <c r="T157" s="147">
        <f>S157*H157</f>
        <v>0</v>
      </c>
      <c r="AR157" s="148" t="s">
        <v>152</v>
      </c>
      <c r="AT157" s="148" t="s">
        <v>148</v>
      </c>
      <c r="AU157" s="148" t="s">
        <v>153</v>
      </c>
      <c r="AY157" s="13" t="s">
        <v>146</v>
      </c>
      <c r="BE157" s="149">
        <f>IF(N157="základná",J157,0)</f>
        <v>0</v>
      </c>
      <c r="BF157" s="149">
        <f>IF(N157="znížená",J157,0)</f>
        <v>0</v>
      </c>
      <c r="BG157" s="149">
        <f>IF(N157="zákl. prenesená",J157,0)</f>
        <v>0</v>
      </c>
      <c r="BH157" s="149">
        <f>IF(N157="zníž. prenesená",J157,0)</f>
        <v>0</v>
      </c>
      <c r="BI157" s="149">
        <f>IF(N157="nulová",J157,0)</f>
        <v>0</v>
      </c>
      <c r="BJ157" s="13" t="s">
        <v>153</v>
      </c>
      <c r="BK157" s="150">
        <f>ROUND(I157*H157,3)</f>
        <v>0</v>
      </c>
      <c r="BL157" s="13" t="s">
        <v>152</v>
      </c>
      <c r="BM157" s="148" t="s">
        <v>234</v>
      </c>
    </row>
    <row r="158" spans="2:65" s="1" customFormat="1" ht="16.5" customHeight="1">
      <c r="B158" s="136"/>
      <c r="C158" s="151" t="s">
        <v>192</v>
      </c>
      <c r="D158" s="151" t="s">
        <v>235</v>
      </c>
      <c r="E158" s="152" t="s">
        <v>236</v>
      </c>
      <c r="F158" s="153" t="s">
        <v>237</v>
      </c>
      <c r="G158" s="154" t="s">
        <v>174</v>
      </c>
      <c r="H158" s="155">
        <v>26</v>
      </c>
      <c r="I158" s="156"/>
      <c r="J158" s="155">
        <f>ROUND(I158*H158,3)</f>
        <v>0</v>
      </c>
      <c r="K158" s="157"/>
      <c r="L158" s="158"/>
      <c r="M158" s="159" t="s">
        <v>1</v>
      </c>
      <c r="N158" s="160" t="s">
        <v>37</v>
      </c>
      <c r="P158" s="146">
        <f>O158*H158</f>
        <v>0</v>
      </c>
      <c r="Q158" s="146">
        <v>0</v>
      </c>
      <c r="R158" s="146">
        <f>Q158*H158</f>
        <v>0</v>
      </c>
      <c r="S158" s="146">
        <v>0</v>
      </c>
      <c r="T158" s="147">
        <f>S158*H158</f>
        <v>0</v>
      </c>
      <c r="AR158" s="148" t="s">
        <v>162</v>
      </c>
      <c r="AT158" s="148" t="s">
        <v>235</v>
      </c>
      <c r="AU158" s="148" t="s">
        <v>153</v>
      </c>
      <c r="AY158" s="13" t="s">
        <v>146</v>
      </c>
      <c r="BE158" s="149">
        <f>IF(N158="základná",J158,0)</f>
        <v>0</v>
      </c>
      <c r="BF158" s="149">
        <f>IF(N158="znížená",J158,0)</f>
        <v>0</v>
      </c>
      <c r="BG158" s="149">
        <f>IF(N158="zákl. prenesená",J158,0)</f>
        <v>0</v>
      </c>
      <c r="BH158" s="149">
        <f>IF(N158="zníž. prenesená",J158,0)</f>
        <v>0</v>
      </c>
      <c r="BI158" s="149">
        <f>IF(N158="nulová",J158,0)</f>
        <v>0</v>
      </c>
      <c r="BJ158" s="13" t="s">
        <v>153</v>
      </c>
      <c r="BK158" s="150">
        <f>ROUND(I158*H158,3)</f>
        <v>0</v>
      </c>
      <c r="BL158" s="13" t="s">
        <v>152</v>
      </c>
      <c r="BM158" s="148" t="s">
        <v>238</v>
      </c>
    </row>
    <row r="159" spans="2:65" s="11" customFormat="1" ht="25.9" customHeight="1">
      <c r="B159" s="125"/>
      <c r="D159" s="126" t="s">
        <v>70</v>
      </c>
      <c r="E159" s="127" t="s">
        <v>239</v>
      </c>
      <c r="F159" s="127" t="s">
        <v>240</v>
      </c>
      <c r="I159" s="128"/>
      <c r="J159" s="115">
        <f>BK159</f>
        <v>0</v>
      </c>
      <c r="L159" s="125"/>
      <c r="M159" s="129"/>
      <c r="P159" s="130">
        <f>P160+P165+P168</f>
        <v>0</v>
      </c>
      <c r="R159" s="130">
        <f>R160+R165+R168</f>
        <v>0</v>
      </c>
      <c r="T159" s="131">
        <f>T160+T165+T168</f>
        <v>0</v>
      </c>
      <c r="AR159" s="126" t="s">
        <v>153</v>
      </c>
      <c r="AT159" s="132" t="s">
        <v>70</v>
      </c>
      <c r="AU159" s="132" t="s">
        <v>71</v>
      </c>
      <c r="AY159" s="126" t="s">
        <v>146</v>
      </c>
      <c r="BK159" s="133">
        <f>BK160+BK165+BK168</f>
        <v>0</v>
      </c>
    </row>
    <row r="160" spans="2:65" s="11" customFormat="1" ht="22.9" customHeight="1">
      <c r="B160" s="125"/>
      <c r="D160" s="126" t="s">
        <v>70</v>
      </c>
      <c r="E160" s="134" t="s">
        <v>241</v>
      </c>
      <c r="F160" s="134" t="s">
        <v>242</v>
      </c>
      <c r="I160" s="128"/>
      <c r="J160" s="135">
        <f>BK160</f>
        <v>0</v>
      </c>
      <c r="L160" s="125"/>
      <c r="M160" s="129"/>
      <c r="P160" s="130">
        <f>SUM(P161:P164)</f>
        <v>0</v>
      </c>
      <c r="R160" s="130">
        <f>SUM(R161:R164)</f>
        <v>0</v>
      </c>
      <c r="T160" s="131">
        <f>SUM(T161:T164)</f>
        <v>0</v>
      </c>
      <c r="AR160" s="126" t="s">
        <v>153</v>
      </c>
      <c r="AT160" s="132" t="s">
        <v>70</v>
      </c>
      <c r="AU160" s="132" t="s">
        <v>79</v>
      </c>
      <c r="AY160" s="126" t="s">
        <v>146</v>
      </c>
      <c r="BK160" s="133">
        <f>SUM(BK161:BK164)</f>
        <v>0</v>
      </c>
    </row>
    <row r="161" spans="2:65" s="1" customFormat="1" ht="24.2" customHeight="1">
      <c r="B161" s="136"/>
      <c r="C161" s="137" t="s">
        <v>243</v>
      </c>
      <c r="D161" s="137" t="s">
        <v>148</v>
      </c>
      <c r="E161" s="138" t="s">
        <v>244</v>
      </c>
      <c r="F161" s="139" t="s">
        <v>245</v>
      </c>
      <c r="G161" s="140" t="s">
        <v>246</v>
      </c>
      <c r="H161" s="141">
        <v>13.63</v>
      </c>
      <c r="I161" s="142"/>
      <c r="J161" s="141">
        <f>ROUND(I161*H161,3)</f>
        <v>0</v>
      </c>
      <c r="K161" s="143"/>
      <c r="L161" s="28"/>
      <c r="M161" s="144" t="s">
        <v>1</v>
      </c>
      <c r="N161" s="145" t="s">
        <v>37</v>
      </c>
      <c r="P161" s="146">
        <f>O161*H161</f>
        <v>0</v>
      </c>
      <c r="Q161" s="146">
        <v>0</v>
      </c>
      <c r="R161" s="146">
        <f>Q161*H161</f>
        <v>0</v>
      </c>
      <c r="S161" s="146">
        <v>0</v>
      </c>
      <c r="T161" s="147">
        <f>S161*H161</f>
        <v>0</v>
      </c>
      <c r="AR161" s="148" t="s">
        <v>178</v>
      </c>
      <c r="AT161" s="148" t="s">
        <v>148</v>
      </c>
      <c r="AU161" s="148" t="s">
        <v>153</v>
      </c>
      <c r="AY161" s="13" t="s">
        <v>146</v>
      </c>
      <c r="BE161" s="149">
        <f>IF(N161="základná",J161,0)</f>
        <v>0</v>
      </c>
      <c r="BF161" s="149">
        <f>IF(N161="znížená",J161,0)</f>
        <v>0</v>
      </c>
      <c r="BG161" s="149">
        <f>IF(N161="zákl. prenesená",J161,0)</f>
        <v>0</v>
      </c>
      <c r="BH161" s="149">
        <f>IF(N161="zníž. prenesená",J161,0)</f>
        <v>0</v>
      </c>
      <c r="BI161" s="149">
        <f>IF(N161="nulová",J161,0)</f>
        <v>0</v>
      </c>
      <c r="BJ161" s="13" t="s">
        <v>153</v>
      </c>
      <c r="BK161" s="150">
        <f>ROUND(I161*H161,3)</f>
        <v>0</v>
      </c>
      <c r="BL161" s="13" t="s">
        <v>178</v>
      </c>
      <c r="BM161" s="148" t="s">
        <v>247</v>
      </c>
    </row>
    <row r="162" spans="2:65" s="1" customFormat="1" ht="24.2" customHeight="1">
      <c r="B162" s="136"/>
      <c r="C162" s="137" t="s">
        <v>196</v>
      </c>
      <c r="D162" s="137" t="s">
        <v>148</v>
      </c>
      <c r="E162" s="138" t="s">
        <v>248</v>
      </c>
      <c r="F162" s="139" t="s">
        <v>249</v>
      </c>
      <c r="G162" s="140" t="s">
        <v>246</v>
      </c>
      <c r="H162" s="141">
        <v>6.5</v>
      </c>
      <c r="I162" s="142"/>
      <c r="J162" s="141">
        <f>ROUND(I162*H162,3)</f>
        <v>0</v>
      </c>
      <c r="K162" s="143"/>
      <c r="L162" s="28"/>
      <c r="M162" s="144" t="s">
        <v>1</v>
      </c>
      <c r="N162" s="145" t="s">
        <v>37</v>
      </c>
      <c r="P162" s="146">
        <f>O162*H162</f>
        <v>0</v>
      </c>
      <c r="Q162" s="146">
        <v>0</v>
      </c>
      <c r="R162" s="146">
        <f>Q162*H162</f>
        <v>0</v>
      </c>
      <c r="S162" s="146">
        <v>0</v>
      </c>
      <c r="T162" s="147">
        <f>S162*H162</f>
        <v>0</v>
      </c>
      <c r="AR162" s="148" t="s">
        <v>178</v>
      </c>
      <c r="AT162" s="148" t="s">
        <v>148</v>
      </c>
      <c r="AU162" s="148" t="s">
        <v>153</v>
      </c>
      <c r="AY162" s="13" t="s">
        <v>146</v>
      </c>
      <c r="BE162" s="149">
        <f>IF(N162="základná",J162,0)</f>
        <v>0</v>
      </c>
      <c r="BF162" s="149">
        <f>IF(N162="znížená",J162,0)</f>
        <v>0</v>
      </c>
      <c r="BG162" s="149">
        <f>IF(N162="zákl. prenesená",J162,0)</f>
        <v>0</v>
      </c>
      <c r="BH162" s="149">
        <f>IF(N162="zníž. prenesená",J162,0)</f>
        <v>0</v>
      </c>
      <c r="BI162" s="149">
        <f>IF(N162="nulová",J162,0)</f>
        <v>0</v>
      </c>
      <c r="BJ162" s="13" t="s">
        <v>153</v>
      </c>
      <c r="BK162" s="150">
        <f>ROUND(I162*H162,3)</f>
        <v>0</v>
      </c>
      <c r="BL162" s="13" t="s">
        <v>178</v>
      </c>
      <c r="BM162" s="148" t="s">
        <v>250</v>
      </c>
    </row>
    <row r="163" spans="2:65" s="1" customFormat="1" ht="33" customHeight="1">
      <c r="B163" s="136"/>
      <c r="C163" s="137" t="s">
        <v>251</v>
      </c>
      <c r="D163" s="137" t="s">
        <v>148</v>
      </c>
      <c r="E163" s="138" t="s">
        <v>252</v>
      </c>
      <c r="F163" s="139" t="s">
        <v>253</v>
      </c>
      <c r="G163" s="140" t="s">
        <v>246</v>
      </c>
      <c r="H163" s="141">
        <v>6.5</v>
      </c>
      <c r="I163" s="142"/>
      <c r="J163" s="141">
        <f>ROUND(I163*H163,3)</f>
        <v>0</v>
      </c>
      <c r="K163" s="143"/>
      <c r="L163" s="28"/>
      <c r="M163" s="144" t="s">
        <v>1</v>
      </c>
      <c r="N163" s="145" t="s">
        <v>37</v>
      </c>
      <c r="P163" s="146">
        <f>O163*H163</f>
        <v>0</v>
      </c>
      <c r="Q163" s="146">
        <v>0</v>
      </c>
      <c r="R163" s="146">
        <f>Q163*H163</f>
        <v>0</v>
      </c>
      <c r="S163" s="146">
        <v>0</v>
      </c>
      <c r="T163" s="147">
        <f>S163*H163</f>
        <v>0</v>
      </c>
      <c r="AR163" s="148" t="s">
        <v>178</v>
      </c>
      <c r="AT163" s="148" t="s">
        <v>148</v>
      </c>
      <c r="AU163" s="148" t="s">
        <v>153</v>
      </c>
      <c r="AY163" s="13" t="s">
        <v>146</v>
      </c>
      <c r="BE163" s="149">
        <f>IF(N163="základná",J163,0)</f>
        <v>0</v>
      </c>
      <c r="BF163" s="149">
        <f>IF(N163="znížená",J163,0)</f>
        <v>0</v>
      </c>
      <c r="BG163" s="149">
        <f>IF(N163="zákl. prenesená",J163,0)</f>
        <v>0</v>
      </c>
      <c r="BH163" s="149">
        <f>IF(N163="zníž. prenesená",J163,0)</f>
        <v>0</v>
      </c>
      <c r="BI163" s="149">
        <f>IF(N163="nulová",J163,0)</f>
        <v>0</v>
      </c>
      <c r="BJ163" s="13" t="s">
        <v>153</v>
      </c>
      <c r="BK163" s="150">
        <f>ROUND(I163*H163,3)</f>
        <v>0</v>
      </c>
      <c r="BL163" s="13" t="s">
        <v>178</v>
      </c>
      <c r="BM163" s="148" t="s">
        <v>254</v>
      </c>
    </row>
    <row r="164" spans="2:65" s="1" customFormat="1" ht="24.2" customHeight="1">
      <c r="B164" s="136"/>
      <c r="C164" s="137" t="s">
        <v>200</v>
      </c>
      <c r="D164" s="137" t="s">
        <v>148</v>
      </c>
      <c r="E164" s="138" t="s">
        <v>255</v>
      </c>
      <c r="F164" s="139" t="s">
        <v>256</v>
      </c>
      <c r="G164" s="140" t="s">
        <v>246</v>
      </c>
      <c r="H164" s="141">
        <v>2</v>
      </c>
      <c r="I164" s="142"/>
      <c r="J164" s="141">
        <f>ROUND(I164*H164,3)</f>
        <v>0</v>
      </c>
      <c r="K164" s="143"/>
      <c r="L164" s="28"/>
      <c r="M164" s="144" t="s">
        <v>1</v>
      </c>
      <c r="N164" s="145" t="s">
        <v>37</v>
      </c>
      <c r="P164" s="146">
        <f>O164*H164</f>
        <v>0</v>
      </c>
      <c r="Q164" s="146">
        <v>0</v>
      </c>
      <c r="R164" s="146">
        <f>Q164*H164</f>
        <v>0</v>
      </c>
      <c r="S164" s="146">
        <v>0</v>
      </c>
      <c r="T164" s="147">
        <f>S164*H164</f>
        <v>0</v>
      </c>
      <c r="AR164" s="148" t="s">
        <v>178</v>
      </c>
      <c r="AT164" s="148" t="s">
        <v>148</v>
      </c>
      <c r="AU164" s="148" t="s">
        <v>153</v>
      </c>
      <c r="AY164" s="13" t="s">
        <v>146</v>
      </c>
      <c r="BE164" s="149">
        <f>IF(N164="základná",J164,0)</f>
        <v>0</v>
      </c>
      <c r="BF164" s="149">
        <f>IF(N164="znížená",J164,0)</f>
        <v>0</v>
      </c>
      <c r="BG164" s="149">
        <f>IF(N164="zákl. prenesená",J164,0)</f>
        <v>0</v>
      </c>
      <c r="BH164" s="149">
        <f>IF(N164="zníž. prenesená",J164,0)</f>
        <v>0</v>
      </c>
      <c r="BI164" s="149">
        <f>IF(N164="nulová",J164,0)</f>
        <v>0</v>
      </c>
      <c r="BJ164" s="13" t="s">
        <v>153</v>
      </c>
      <c r="BK164" s="150">
        <f>ROUND(I164*H164,3)</f>
        <v>0</v>
      </c>
      <c r="BL164" s="13" t="s">
        <v>178</v>
      </c>
      <c r="BM164" s="148" t="s">
        <v>257</v>
      </c>
    </row>
    <row r="165" spans="2:65" s="11" customFormat="1" ht="22.9" customHeight="1">
      <c r="B165" s="125"/>
      <c r="D165" s="126" t="s">
        <v>70</v>
      </c>
      <c r="E165" s="134" t="s">
        <v>258</v>
      </c>
      <c r="F165" s="134" t="s">
        <v>259</v>
      </c>
      <c r="I165" s="128"/>
      <c r="J165" s="135">
        <f>BK165</f>
        <v>0</v>
      </c>
      <c r="L165" s="125"/>
      <c r="M165" s="129"/>
      <c r="P165" s="130">
        <f>SUM(P166:P167)</f>
        <v>0</v>
      </c>
      <c r="R165" s="130">
        <f>SUM(R166:R167)</f>
        <v>0</v>
      </c>
      <c r="T165" s="131">
        <f>SUM(T166:T167)</f>
        <v>0</v>
      </c>
      <c r="AR165" s="126" t="s">
        <v>153</v>
      </c>
      <c r="AT165" s="132" t="s">
        <v>70</v>
      </c>
      <c r="AU165" s="132" t="s">
        <v>79</v>
      </c>
      <c r="AY165" s="126" t="s">
        <v>146</v>
      </c>
      <c r="BK165" s="133">
        <f>SUM(BK166:BK167)</f>
        <v>0</v>
      </c>
    </row>
    <row r="166" spans="2:65" s="1" customFormat="1" ht="37.9" customHeight="1">
      <c r="B166" s="136"/>
      <c r="C166" s="137" t="s">
        <v>260</v>
      </c>
      <c r="D166" s="137" t="s">
        <v>148</v>
      </c>
      <c r="E166" s="138" t="s">
        <v>261</v>
      </c>
      <c r="F166" s="139" t="s">
        <v>262</v>
      </c>
      <c r="G166" s="140" t="s">
        <v>263</v>
      </c>
      <c r="H166" s="141">
        <v>825</v>
      </c>
      <c r="I166" s="142"/>
      <c r="J166" s="141">
        <f>ROUND(I166*H166,3)</f>
        <v>0</v>
      </c>
      <c r="K166" s="143"/>
      <c r="L166" s="28"/>
      <c r="M166" s="144" t="s">
        <v>1</v>
      </c>
      <c r="N166" s="145" t="s">
        <v>37</v>
      </c>
      <c r="P166" s="146">
        <f>O166*H166</f>
        <v>0</v>
      </c>
      <c r="Q166" s="146">
        <v>0</v>
      </c>
      <c r="R166" s="146">
        <f>Q166*H166</f>
        <v>0</v>
      </c>
      <c r="S166" s="146">
        <v>0</v>
      </c>
      <c r="T166" s="147">
        <f>S166*H166</f>
        <v>0</v>
      </c>
      <c r="AR166" s="148" t="s">
        <v>178</v>
      </c>
      <c r="AT166" s="148" t="s">
        <v>148</v>
      </c>
      <c r="AU166" s="148" t="s">
        <v>153</v>
      </c>
      <c r="AY166" s="13" t="s">
        <v>146</v>
      </c>
      <c r="BE166" s="149">
        <f>IF(N166="základná",J166,0)</f>
        <v>0</v>
      </c>
      <c r="BF166" s="149">
        <f>IF(N166="znížená",J166,0)</f>
        <v>0</v>
      </c>
      <c r="BG166" s="149">
        <f>IF(N166="zákl. prenesená",J166,0)</f>
        <v>0</v>
      </c>
      <c r="BH166" s="149">
        <f>IF(N166="zníž. prenesená",J166,0)</f>
        <v>0</v>
      </c>
      <c r="BI166" s="149">
        <f>IF(N166="nulová",J166,0)</f>
        <v>0</v>
      </c>
      <c r="BJ166" s="13" t="s">
        <v>153</v>
      </c>
      <c r="BK166" s="150">
        <f>ROUND(I166*H166,3)</f>
        <v>0</v>
      </c>
      <c r="BL166" s="13" t="s">
        <v>178</v>
      </c>
      <c r="BM166" s="148" t="s">
        <v>264</v>
      </c>
    </row>
    <row r="167" spans="2:65" s="1" customFormat="1" ht="33" customHeight="1">
      <c r="B167" s="136"/>
      <c r="C167" s="137" t="s">
        <v>204</v>
      </c>
      <c r="D167" s="137" t="s">
        <v>148</v>
      </c>
      <c r="E167" s="138" t="s">
        <v>265</v>
      </c>
      <c r="F167" s="139" t="s">
        <v>266</v>
      </c>
      <c r="G167" s="140" t="s">
        <v>263</v>
      </c>
      <c r="H167" s="141">
        <v>196.49799999999999</v>
      </c>
      <c r="I167" s="142"/>
      <c r="J167" s="141">
        <f>ROUND(I167*H167,3)</f>
        <v>0</v>
      </c>
      <c r="K167" s="143"/>
      <c r="L167" s="28"/>
      <c r="M167" s="144" t="s">
        <v>1</v>
      </c>
      <c r="N167" s="145" t="s">
        <v>37</v>
      </c>
      <c r="P167" s="146">
        <f>O167*H167</f>
        <v>0</v>
      </c>
      <c r="Q167" s="146">
        <v>0</v>
      </c>
      <c r="R167" s="146">
        <f>Q167*H167</f>
        <v>0</v>
      </c>
      <c r="S167" s="146">
        <v>0</v>
      </c>
      <c r="T167" s="147">
        <f>S167*H167</f>
        <v>0</v>
      </c>
      <c r="AR167" s="148" t="s">
        <v>178</v>
      </c>
      <c r="AT167" s="148" t="s">
        <v>148</v>
      </c>
      <c r="AU167" s="148" t="s">
        <v>153</v>
      </c>
      <c r="AY167" s="13" t="s">
        <v>146</v>
      </c>
      <c r="BE167" s="149">
        <f>IF(N167="základná",J167,0)</f>
        <v>0</v>
      </c>
      <c r="BF167" s="149">
        <f>IF(N167="znížená",J167,0)</f>
        <v>0</v>
      </c>
      <c r="BG167" s="149">
        <f>IF(N167="zákl. prenesená",J167,0)</f>
        <v>0</v>
      </c>
      <c r="BH167" s="149">
        <f>IF(N167="zníž. prenesená",J167,0)</f>
        <v>0</v>
      </c>
      <c r="BI167" s="149">
        <f>IF(N167="nulová",J167,0)</f>
        <v>0</v>
      </c>
      <c r="BJ167" s="13" t="s">
        <v>153</v>
      </c>
      <c r="BK167" s="150">
        <f>ROUND(I167*H167,3)</f>
        <v>0</v>
      </c>
      <c r="BL167" s="13" t="s">
        <v>178</v>
      </c>
      <c r="BM167" s="148" t="s">
        <v>267</v>
      </c>
    </row>
    <row r="168" spans="2:65" s="11" customFormat="1" ht="22.9" customHeight="1">
      <c r="B168" s="125"/>
      <c r="D168" s="126" t="s">
        <v>70</v>
      </c>
      <c r="E168" s="134" t="s">
        <v>268</v>
      </c>
      <c r="F168" s="134" t="s">
        <v>269</v>
      </c>
      <c r="I168" s="128"/>
      <c r="J168" s="135">
        <f>BK168</f>
        <v>0</v>
      </c>
      <c r="L168" s="125"/>
      <c r="M168" s="129"/>
      <c r="P168" s="130">
        <f>P169</f>
        <v>0</v>
      </c>
      <c r="R168" s="130">
        <f>R169</f>
        <v>0</v>
      </c>
      <c r="T168" s="131">
        <f>T169</f>
        <v>0</v>
      </c>
      <c r="AR168" s="126" t="s">
        <v>153</v>
      </c>
      <c r="AT168" s="132" t="s">
        <v>70</v>
      </c>
      <c r="AU168" s="132" t="s">
        <v>79</v>
      </c>
      <c r="AY168" s="126" t="s">
        <v>146</v>
      </c>
      <c r="BK168" s="133">
        <f>BK169</f>
        <v>0</v>
      </c>
    </row>
    <row r="169" spans="2:65" s="1" customFormat="1" ht="24.2" customHeight="1">
      <c r="B169" s="136"/>
      <c r="C169" s="137" t="s">
        <v>270</v>
      </c>
      <c r="D169" s="137" t="s">
        <v>148</v>
      </c>
      <c r="E169" s="138" t="s">
        <v>271</v>
      </c>
      <c r="F169" s="139" t="s">
        <v>272</v>
      </c>
      <c r="G169" s="140" t="s">
        <v>174</v>
      </c>
      <c r="H169" s="141">
        <v>131.15</v>
      </c>
      <c r="I169" s="142"/>
      <c r="J169" s="141">
        <f>ROUND(I169*H169,3)</f>
        <v>0</v>
      </c>
      <c r="K169" s="143"/>
      <c r="L169" s="28"/>
      <c r="M169" s="144" t="s">
        <v>1</v>
      </c>
      <c r="N169" s="145" t="s">
        <v>37</v>
      </c>
      <c r="P169" s="146">
        <f>O169*H169</f>
        <v>0</v>
      </c>
      <c r="Q169" s="146">
        <v>0</v>
      </c>
      <c r="R169" s="146">
        <f>Q169*H169</f>
        <v>0</v>
      </c>
      <c r="S169" s="146">
        <v>0</v>
      </c>
      <c r="T169" s="147">
        <f>S169*H169</f>
        <v>0</v>
      </c>
      <c r="AR169" s="148" t="s">
        <v>178</v>
      </c>
      <c r="AT169" s="148" t="s">
        <v>148</v>
      </c>
      <c r="AU169" s="148" t="s">
        <v>153</v>
      </c>
      <c r="AY169" s="13" t="s">
        <v>146</v>
      </c>
      <c r="BE169" s="149">
        <f>IF(N169="základná",J169,0)</f>
        <v>0</v>
      </c>
      <c r="BF169" s="149">
        <f>IF(N169="znížená",J169,0)</f>
        <v>0</v>
      </c>
      <c r="BG169" s="149">
        <f>IF(N169="zákl. prenesená",J169,0)</f>
        <v>0</v>
      </c>
      <c r="BH169" s="149">
        <f>IF(N169="zníž. prenesená",J169,0)</f>
        <v>0</v>
      </c>
      <c r="BI169" s="149">
        <f>IF(N169="nulová",J169,0)</f>
        <v>0</v>
      </c>
      <c r="BJ169" s="13" t="s">
        <v>153</v>
      </c>
      <c r="BK169" s="150">
        <f>ROUND(I169*H169,3)</f>
        <v>0</v>
      </c>
      <c r="BL169" s="13" t="s">
        <v>178</v>
      </c>
      <c r="BM169" s="148" t="s">
        <v>273</v>
      </c>
    </row>
    <row r="170" spans="2:65" s="11" customFormat="1" ht="25.9" customHeight="1">
      <c r="B170" s="125"/>
      <c r="D170" s="126" t="s">
        <v>70</v>
      </c>
      <c r="E170" s="127" t="s">
        <v>235</v>
      </c>
      <c r="F170" s="127" t="s">
        <v>274</v>
      </c>
      <c r="I170" s="128"/>
      <c r="J170" s="115">
        <f>BK170</f>
        <v>0</v>
      </c>
      <c r="L170" s="125"/>
      <c r="M170" s="129"/>
      <c r="P170" s="130">
        <f>P171</f>
        <v>0</v>
      </c>
      <c r="R170" s="130">
        <f>R171</f>
        <v>0</v>
      </c>
      <c r="T170" s="131">
        <f>T171</f>
        <v>0</v>
      </c>
      <c r="AR170" s="126" t="s">
        <v>156</v>
      </c>
      <c r="AT170" s="132" t="s">
        <v>70</v>
      </c>
      <c r="AU170" s="132" t="s">
        <v>71</v>
      </c>
      <c r="AY170" s="126" t="s">
        <v>146</v>
      </c>
      <c r="BK170" s="133">
        <f>BK171</f>
        <v>0</v>
      </c>
    </row>
    <row r="171" spans="2:65" s="11" customFormat="1" ht="22.9" customHeight="1">
      <c r="B171" s="125"/>
      <c r="D171" s="126" t="s">
        <v>70</v>
      </c>
      <c r="E171" s="134" t="s">
        <v>275</v>
      </c>
      <c r="F171" s="134" t="s">
        <v>276</v>
      </c>
      <c r="I171" s="128"/>
      <c r="J171" s="135">
        <f>BK171</f>
        <v>0</v>
      </c>
      <c r="L171" s="125"/>
      <c r="M171" s="129"/>
      <c r="P171" s="130">
        <f>P172</f>
        <v>0</v>
      </c>
      <c r="R171" s="130">
        <f>R172</f>
        <v>0</v>
      </c>
      <c r="T171" s="131">
        <f>T172</f>
        <v>0</v>
      </c>
      <c r="AR171" s="126" t="s">
        <v>156</v>
      </c>
      <c r="AT171" s="132" t="s">
        <v>70</v>
      </c>
      <c r="AU171" s="132" t="s">
        <v>79</v>
      </c>
      <c r="AY171" s="126" t="s">
        <v>146</v>
      </c>
      <c r="BK171" s="133">
        <f>BK172</f>
        <v>0</v>
      </c>
    </row>
    <row r="172" spans="2:65" s="1" customFormat="1" ht="24.2" customHeight="1">
      <c r="B172" s="136"/>
      <c r="C172" s="137" t="s">
        <v>208</v>
      </c>
      <c r="D172" s="137" t="s">
        <v>148</v>
      </c>
      <c r="E172" s="138" t="s">
        <v>277</v>
      </c>
      <c r="F172" s="139" t="s">
        <v>278</v>
      </c>
      <c r="G172" s="140" t="s">
        <v>279</v>
      </c>
      <c r="H172" s="141">
        <v>1</v>
      </c>
      <c r="I172" s="142"/>
      <c r="J172" s="141">
        <f>ROUND(I172*H172,3)</f>
        <v>0</v>
      </c>
      <c r="K172" s="143"/>
      <c r="L172" s="28"/>
      <c r="M172" s="144" t="s">
        <v>1</v>
      </c>
      <c r="N172" s="145" t="s">
        <v>37</v>
      </c>
      <c r="P172" s="146">
        <f>O172*H172</f>
        <v>0</v>
      </c>
      <c r="Q172" s="146">
        <v>0</v>
      </c>
      <c r="R172" s="146">
        <f>Q172*H172</f>
        <v>0</v>
      </c>
      <c r="S172" s="146">
        <v>0</v>
      </c>
      <c r="T172" s="147">
        <f>S172*H172</f>
        <v>0</v>
      </c>
      <c r="AR172" s="148" t="s">
        <v>280</v>
      </c>
      <c r="AT172" s="148" t="s">
        <v>148</v>
      </c>
      <c r="AU172" s="148" t="s">
        <v>153</v>
      </c>
      <c r="AY172" s="13" t="s">
        <v>146</v>
      </c>
      <c r="BE172" s="149">
        <f>IF(N172="základná",J172,0)</f>
        <v>0</v>
      </c>
      <c r="BF172" s="149">
        <f>IF(N172="znížená",J172,0)</f>
        <v>0</v>
      </c>
      <c r="BG172" s="149">
        <f>IF(N172="zákl. prenesená",J172,0)</f>
        <v>0</v>
      </c>
      <c r="BH172" s="149">
        <f>IF(N172="zníž. prenesená",J172,0)</f>
        <v>0</v>
      </c>
      <c r="BI172" s="149">
        <f>IF(N172="nulová",J172,0)</f>
        <v>0</v>
      </c>
      <c r="BJ172" s="13" t="s">
        <v>153</v>
      </c>
      <c r="BK172" s="150">
        <f>ROUND(I172*H172,3)</f>
        <v>0</v>
      </c>
      <c r="BL172" s="13" t="s">
        <v>280</v>
      </c>
      <c r="BM172" s="148" t="s">
        <v>280</v>
      </c>
    </row>
    <row r="173" spans="2:65" s="11" customFormat="1" ht="25.9" customHeight="1">
      <c r="B173" s="125"/>
      <c r="D173" s="126" t="s">
        <v>70</v>
      </c>
      <c r="E173" s="127" t="s">
        <v>281</v>
      </c>
      <c r="F173" s="127" t="s">
        <v>282</v>
      </c>
      <c r="I173" s="128"/>
      <c r="J173" s="115">
        <f>BK173</f>
        <v>0</v>
      </c>
      <c r="L173" s="125"/>
      <c r="M173" s="129"/>
      <c r="P173" s="130">
        <f>SUM(P174:P177)</f>
        <v>0</v>
      </c>
      <c r="R173" s="130">
        <f>SUM(R174:R177)</f>
        <v>0</v>
      </c>
      <c r="T173" s="131">
        <f>SUM(T174:T177)</f>
        <v>0</v>
      </c>
      <c r="AR173" s="126" t="s">
        <v>152</v>
      </c>
      <c r="AT173" s="132" t="s">
        <v>70</v>
      </c>
      <c r="AU173" s="132" t="s">
        <v>71</v>
      </c>
      <c r="AY173" s="126" t="s">
        <v>146</v>
      </c>
      <c r="BK173" s="133">
        <f>SUM(BK174:BK177)</f>
        <v>0</v>
      </c>
    </row>
    <row r="174" spans="2:65" s="1" customFormat="1" ht="16.5" customHeight="1">
      <c r="B174" s="136"/>
      <c r="C174" s="137" t="s">
        <v>283</v>
      </c>
      <c r="D174" s="137" t="s">
        <v>148</v>
      </c>
      <c r="E174" s="138" t="s">
        <v>284</v>
      </c>
      <c r="F174" s="139" t="s">
        <v>285</v>
      </c>
      <c r="G174" s="140" t="s">
        <v>279</v>
      </c>
      <c r="H174" s="141">
        <v>1</v>
      </c>
      <c r="I174" s="142"/>
      <c r="J174" s="141">
        <f>ROUND(I174*H174,3)</f>
        <v>0</v>
      </c>
      <c r="K174" s="143"/>
      <c r="L174" s="28"/>
      <c r="M174" s="144" t="s">
        <v>1</v>
      </c>
      <c r="N174" s="145" t="s">
        <v>37</v>
      </c>
      <c r="P174" s="146">
        <f>O174*H174</f>
        <v>0</v>
      </c>
      <c r="Q174" s="146">
        <v>0</v>
      </c>
      <c r="R174" s="146">
        <f>Q174*H174</f>
        <v>0</v>
      </c>
      <c r="S174" s="146">
        <v>0</v>
      </c>
      <c r="T174" s="147">
        <f>S174*H174</f>
        <v>0</v>
      </c>
      <c r="AR174" s="148" t="s">
        <v>286</v>
      </c>
      <c r="AT174" s="148" t="s">
        <v>148</v>
      </c>
      <c r="AU174" s="148" t="s">
        <v>79</v>
      </c>
      <c r="AY174" s="13" t="s">
        <v>146</v>
      </c>
      <c r="BE174" s="149">
        <f>IF(N174="základná",J174,0)</f>
        <v>0</v>
      </c>
      <c r="BF174" s="149">
        <f>IF(N174="znížená",J174,0)</f>
        <v>0</v>
      </c>
      <c r="BG174" s="149">
        <f>IF(N174="zákl. prenesená",J174,0)</f>
        <v>0</v>
      </c>
      <c r="BH174" s="149">
        <f>IF(N174="zníž. prenesená",J174,0)</f>
        <v>0</v>
      </c>
      <c r="BI174" s="149">
        <f>IF(N174="nulová",J174,0)</f>
        <v>0</v>
      </c>
      <c r="BJ174" s="13" t="s">
        <v>153</v>
      </c>
      <c r="BK174" s="150">
        <f>ROUND(I174*H174,3)</f>
        <v>0</v>
      </c>
      <c r="BL174" s="13" t="s">
        <v>286</v>
      </c>
      <c r="BM174" s="148" t="s">
        <v>287</v>
      </c>
    </row>
    <row r="175" spans="2:65" s="1" customFormat="1" ht="16.5" customHeight="1">
      <c r="B175" s="136"/>
      <c r="C175" s="137" t="s">
        <v>212</v>
      </c>
      <c r="D175" s="137" t="s">
        <v>148</v>
      </c>
      <c r="E175" s="138" t="s">
        <v>288</v>
      </c>
      <c r="F175" s="139" t="s">
        <v>289</v>
      </c>
      <c r="G175" s="140" t="s">
        <v>199</v>
      </c>
      <c r="H175" s="141">
        <v>2</v>
      </c>
      <c r="I175" s="142"/>
      <c r="J175" s="141">
        <f>ROUND(I175*H175,3)</f>
        <v>0</v>
      </c>
      <c r="K175" s="143"/>
      <c r="L175" s="28"/>
      <c r="M175" s="144" t="s">
        <v>1</v>
      </c>
      <c r="N175" s="145" t="s">
        <v>37</v>
      </c>
      <c r="P175" s="146">
        <f>O175*H175</f>
        <v>0</v>
      </c>
      <c r="Q175" s="146">
        <v>0</v>
      </c>
      <c r="R175" s="146">
        <f>Q175*H175</f>
        <v>0</v>
      </c>
      <c r="S175" s="146">
        <v>0</v>
      </c>
      <c r="T175" s="147">
        <f>S175*H175</f>
        <v>0</v>
      </c>
      <c r="AR175" s="148" t="s">
        <v>286</v>
      </c>
      <c r="AT175" s="148" t="s">
        <v>148</v>
      </c>
      <c r="AU175" s="148" t="s">
        <v>79</v>
      </c>
      <c r="AY175" s="13" t="s">
        <v>146</v>
      </c>
      <c r="BE175" s="149">
        <f>IF(N175="základná",J175,0)</f>
        <v>0</v>
      </c>
      <c r="BF175" s="149">
        <f>IF(N175="znížená",J175,0)</f>
        <v>0</v>
      </c>
      <c r="BG175" s="149">
        <f>IF(N175="zákl. prenesená",J175,0)</f>
        <v>0</v>
      </c>
      <c r="BH175" s="149">
        <f>IF(N175="zníž. prenesená",J175,0)</f>
        <v>0</v>
      </c>
      <c r="BI175" s="149">
        <f>IF(N175="nulová",J175,0)</f>
        <v>0</v>
      </c>
      <c r="BJ175" s="13" t="s">
        <v>153</v>
      </c>
      <c r="BK175" s="150">
        <f>ROUND(I175*H175,3)</f>
        <v>0</v>
      </c>
      <c r="BL175" s="13" t="s">
        <v>286</v>
      </c>
      <c r="BM175" s="148" t="s">
        <v>290</v>
      </c>
    </row>
    <row r="176" spans="2:65" s="1" customFormat="1" ht="16.5" customHeight="1">
      <c r="B176" s="136"/>
      <c r="C176" s="137" t="s">
        <v>291</v>
      </c>
      <c r="D176" s="137" t="s">
        <v>148</v>
      </c>
      <c r="E176" s="138" t="s">
        <v>292</v>
      </c>
      <c r="F176" s="139" t="s">
        <v>293</v>
      </c>
      <c r="G176" s="140" t="s">
        <v>199</v>
      </c>
      <c r="H176" s="141">
        <v>2</v>
      </c>
      <c r="I176" s="142"/>
      <c r="J176" s="141">
        <f>ROUND(I176*H176,3)</f>
        <v>0</v>
      </c>
      <c r="K176" s="143"/>
      <c r="L176" s="28"/>
      <c r="M176" s="144" t="s">
        <v>1</v>
      </c>
      <c r="N176" s="145" t="s">
        <v>37</v>
      </c>
      <c r="P176" s="146">
        <f>O176*H176</f>
        <v>0</v>
      </c>
      <c r="Q176" s="146">
        <v>0</v>
      </c>
      <c r="R176" s="146">
        <f>Q176*H176</f>
        <v>0</v>
      </c>
      <c r="S176" s="146">
        <v>0</v>
      </c>
      <c r="T176" s="147">
        <f>S176*H176</f>
        <v>0</v>
      </c>
      <c r="AR176" s="148" t="s">
        <v>286</v>
      </c>
      <c r="AT176" s="148" t="s">
        <v>148</v>
      </c>
      <c r="AU176" s="148" t="s">
        <v>79</v>
      </c>
      <c r="AY176" s="13" t="s">
        <v>146</v>
      </c>
      <c r="BE176" s="149">
        <f>IF(N176="základná",J176,0)</f>
        <v>0</v>
      </c>
      <c r="BF176" s="149">
        <f>IF(N176="znížená",J176,0)</f>
        <v>0</v>
      </c>
      <c r="BG176" s="149">
        <f>IF(N176="zákl. prenesená",J176,0)</f>
        <v>0</v>
      </c>
      <c r="BH176" s="149">
        <f>IF(N176="zníž. prenesená",J176,0)</f>
        <v>0</v>
      </c>
      <c r="BI176" s="149">
        <f>IF(N176="nulová",J176,0)</f>
        <v>0</v>
      </c>
      <c r="BJ176" s="13" t="s">
        <v>153</v>
      </c>
      <c r="BK176" s="150">
        <f>ROUND(I176*H176,3)</f>
        <v>0</v>
      </c>
      <c r="BL176" s="13" t="s">
        <v>286</v>
      </c>
      <c r="BM176" s="148" t="s">
        <v>294</v>
      </c>
    </row>
    <row r="177" spans="2:65" s="1" customFormat="1" ht="16.5" customHeight="1">
      <c r="B177" s="136"/>
      <c r="C177" s="137" t="s">
        <v>215</v>
      </c>
      <c r="D177" s="137" t="s">
        <v>148</v>
      </c>
      <c r="E177" s="138" t="s">
        <v>295</v>
      </c>
      <c r="F177" s="139" t="s">
        <v>296</v>
      </c>
      <c r="G177" s="140" t="s">
        <v>199</v>
      </c>
      <c r="H177" s="141">
        <v>3</v>
      </c>
      <c r="I177" s="142"/>
      <c r="J177" s="141">
        <f>ROUND(I177*H177,3)</f>
        <v>0</v>
      </c>
      <c r="K177" s="143"/>
      <c r="L177" s="28"/>
      <c r="M177" s="144" t="s">
        <v>1</v>
      </c>
      <c r="N177" s="145" t="s">
        <v>37</v>
      </c>
      <c r="P177" s="146">
        <f>O177*H177</f>
        <v>0</v>
      </c>
      <c r="Q177" s="146">
        <v>0</v>
      </c>
      <c r="R177" s="146">
        <f>Q177*H177</f>
        <v>0</v>
      </c>
      <c r="S177" s="146">
        <v>0</v>
      </c>
      <c r="T177" s="147">
        <f>S177*H177</f>
        <v>0</v>
      </c>
      <c r="AR177" s="148" t="s">
        <v>286</v>
      </c>
      <c r="AT177" s="148" t="s">
        <v>148</v>
      </c>
      <c r="AU177" s="148" t="s">
        <v>79</v>
      </c>
      <c r="AY177" s="13" t="s">
        <v>146</v>
      </c>
      <c r="BE177" s="149">
        <f>IF(N177="základná",J177,0)</f>
        <v>0</v>
      </c>
      <c r="BF177" s="149">
        <f>IF(N177="znížená",J177,0)</f>
        <v>0</v>
      </c>
      <c r="BG177" s="149">
        <f>IF(N177="zákl. prenesená",J177,0)</f>
        <v>0</v>
      </c>
      <c r="BH177" s="149">
        <f>IF(N177="zníž. prenesená",J177,0)</f>
        <v>0</v>
      </c>
      <c r="BI177" s="149">
        <f>IF(N177="nulová",J177,0)</f>
        <v>0</v>
      </c>
      <c r="BJ177" s="13" t="s">
        <v>153</v>
      </c>
      <c r="BK177" s="150">
        <f>ROUND(I177*H177,3)</f>
        <v>0</v>
      </c>
      <c r="BL177" s="13" t="s">
        <v>286</v>
      </c>
      <c r="BM177" s="148" t="s">
        <v>297</v>
      </c>
    </row>
    <row r="178" spans="2:65" s="1" customFormat="1" ht="49.9" customHeight="1">
      <c r="B178" s="28"/>
      <c r="E178" s="127" t="s">
        <v>298</v>
      </c>
      <c r="F178" s="127" t="s">
        <v>299</v>
      </c>
      <c r="J178" s="115">
        <f t="shared" ref="J178:J188" si="20">BK178</f>
        <v>0</v>
      </c>
      <c r="L178" s="28"/>
      <c r="M178" s="161"/>
      <c r="T178" s="55"/>
      <c r="AT178" s="13" t="s">
        <v>70</v>
      </c>
      <c r="AU178" s="13" t="s">
        <v>71</v>
      </c>
      <c r="AY178" s="13" t="s">
        <v>300</v>
      </c>
      <c r="BK178" s="150">
        <f>SUM(BK179:BK188)</f>
        <v>0</v>
      </c>
    </row>
    <row r="179" spans="2:65" s="1" customFormat="1" ht="16.350000000000001" customHeight="1">
      <c r="B179" s="28"/>
      <c r="C179" s="162" t="s">
        <v>1</v>
      </c>
      <c r="D179" s="162" t="s">
        <v>148</v>
      </c>
      <c r="E179" s="163" t="s">
        <v>1</v>
      </c>
      <c r="F179" s="164" t="s">
        <v>1</v>
      </c>
      <c r="G179" s="165" t="s">
        <v>1</v>
      </c>
      <c r="H179" s="166"/>
      <c r="I179" s="166"/>
      <c r="J179" s="167">
        <f t="shared" si="20"/>
        <v>0</v>
      </c>
      <c r="K179" s="168"/>
      <c r="L179" s="28"/>
      <c r="M179" s="169" t="s">
        <v>1</v>
      </c>
      <c r="N179" s="170" t="s">
        <v>37</v>
      </c>
      <c r="T179" s="55"/>
      <c r="AT179" s="13" t="s">
        <v>300</v>
      </c>
      <c r="AU179" s="13" t="s">
        <v>79</v>
      </c>
      <c r="AY179" s="13" t="s">
        <v>300</v>
      </c>
      <c r="BE179" s="149">
        <f t="shared" ref="BE179:BE188" si="21">IF(N179="základná",J179,0)</f>
        <v>0</v>
      </c>
      <c r="BF179" s="149">
        <f t="shared" ref="BF179:BF188" si="22">IF(N179="znížená",J179,0)</f>
        <v>0</v>
      </c>
      <c r="BG179" s="149">
        <f t="shared" ref="BG179:BG188" si="23">IF(N179="zákl. prenesená",J179,0)</f>
        <v>0</v>
      </c>
      <c r="BH179" s="149">
        <f t="shared" ref="BH179:BH188" si="24">IF(N179="zníž. prenesená",J179,0)</f>
        <v>0</v>
      </c>
      <c r="BI179" s="149">
        <f t="shared" ref="BI179:BI188" si="25">IF(N179="nulová",J179,0)</f>
        <v>0</v>
      </c>
      <c r="BJ179" s="13" t="s">
        <v>153</v>
      </c>
      <c r="BK179" s="150">
        <f t="shared" ref="BK179:BK188" si="26">I179*H179</f>
        <v>0</v>
      </c>
    </row>
    <row r="180" spans="2:65" s="1" customFormat="1" ht="16.350000000000001" customHeight="1">
      <c r="B180" s="28"/>
      <c r="C180" s="162" t="s">
        <v>1</v>
      </c>
      <c r="D180" s="162" t="s">
        <v>148</v>
      </c>
      <c r="E180" s="163" t="s">
        <v>1</v>
      </c>
      <c r="F180" s="164" t="s">
        <v>1</v>
      </c>
      <c r="G180" s="165" t="s">
        <v>1</v>
      </c>
      <c r="H180" s="166"/>
      <c r="I180" s="166"/>
      <c r="J180" s="167">
        <f t="shared" si="20"/>
        <v>0</v>
      </c>
      <c r="K180" s="168"/>
      <c r="L180" s="28"/>
      <c r="M180" s="169" t="s">
        <v>1</v>
      </c>
      <c r="N180" s="170" t="s">
        <v>37</v>
      </c>
      <c r="T180" s="55"/>
      <c r="AT180" s="13" t="s">
        <v>300</v>
      </c>
      <c r="AU180" s="13" t="s">
        <v>79</v>
      </c>
      <c r="AY180" s="13" t="s">
        <v>300</v>
      </c>
      <c r="BE180" s="149">
        <f t="shared" si="21"/>
        <v>0</v>
      </c>
      <c r="BF180" s="149">
        <f t="shared" si="22"/>
        <v>0</v>
      </c>
      <c r="BG180" s="149">
        <f t="shared" si="23"/>
        <v>0</v>
      </c>
      <c r="BH180" s="149">
        <f t="shared" si="24"/>
        <v>0</v>
      </c>
      <c r="BI180" s="149">
        <f t="shared" si="25"/>
        <v>0</v>
      </c>
      <c r="BJ180" s="13" t="s">
        <v>153</v>
      </c>
      <c r="BK180" s="150">
        <f t="shared" si="26"/>
        <v>0</v>
      </c>
    </row>
    <row r="181" spans="2:65" s="1" customFormat="1" ht="16.350000000000001" customHeight="1">
      <c r="B181" s="28"/>
      <c r="C181" s="162" t="s">
        <v>1</v>
      </c>
      <c r="D181" s="162" t="s">
        <v>148</v>
      </c>
      <c r="E181" s="163" t="s">
        <v>1</v>
      </c>
      <c r="F181" s="164" t="s">
        <v>1</v>
      </c>
      <c r="G181" s="165" t="s">
        <v>1</v>
      </c>
      <c r="H181" s="166"/>
      <c r="I181" s="166"/>
      <c r="J181" s="167">
        <f t="shared" si="20"/>
        <v>0</v>
      </c>
      <c r="K181" s="168"/>
      <c r="L181" s="28"/>
      <c r="M181" s="169" t="s">
        <v>1</v>
      </c>
      <c r="N181" s="170" t="s">
        <v>37</v>
      </c>
      <c r="T181" s="55"/>
      <c r="AT181" s="13" t="s">
        <v>300</v>
      </c>
      <c r="AU181" s="13" t="s">
        <v>79</v>
      </c>
      <c r="AY181" s="13" t="s">
        <v>300</v>
      </c>
      <c r="BE181" s="149">
        <f t="shared" si="21"/>
        <v>0</v>
      </c>
      <c r="BF181" s="149">
        <f t="shared" si="22"/>
        <v>0</v>
      </c>
      <c r="BG181" s="149">
        <f t="shared" si="23"/>
        <v>0</v>
      </c>
      <c r="BH181" s="149">
        <f t="shared" si="24"/>
        <v>0</v>
      </c>
      <c r="BI181" s="149">
        <f t="shared" si="25"/>
        <v>0</v>
      </c>
      <c r="BJ181" s="13" t="s">
        <v>153</v>
      </c>
      <c r="BK181" s="150">
        <f t="shared" si="26"/>
        <v>0</v>
      </c>
    </row>
    <row r="182" spans="2:65" s="1" customFormat="1" ht="16.350000000000001" customHeight="1">
      <c r="B182" s="28"/>
      <c r="C182" s="162" t="s">
        <v>1</v>
      </c>
      <c r="D182" s="162" t="s">
        <v>148</v>
      </c>
      <c r="E182" s="163" t="s">
        <v>1</v>
      </c>
      <c r="F182" s="164" t="s">
        <v>1</v>
      </c>
      <c r="G182" s="165" t="s">
        <v>1</v>
      </c>
      <c r="H182" s="166"/>
      <c r="I182" s="166"/>
      <c r="J182" s="167">
        <f t="shared" si="20"/>
        <v>0</v>
      </c>
      <c r="K182" s="168"/>
      <c r="L182" s="28"/>
      <c r="M182" s="169" t="s">
        <v>1</v>
      </c>
      <c r="N182" s="170" t="s">
        <v>37</v>
      </c>
      <c r="T182" s="55"/>
      <c r="AT182" s="13" t="s">
        <v>300</v>
      </c>
      <c r="AU182" s="13" t="s">
        <v>79</v>
      </c>
      <c r="AY182" s="13" t="s">
        <v>300</v>
      </c>
      <c r="BE182" s="149">
        <f t="shared" si="21"/>
        <v>0</v>
      </c>
      <c r="BF182" s="149">
        <f t="shared" si="22"/>
        <v>0</v>
      </c>
      <c r="BG182" s="149">
        <f t="shared" si="23"/>
        <v>0</v>
      </c>
      <c r="BH182" s="149">
        <f t="shared" si="24"/>
        <v>0</v>
      </c>
      <c r="BI182" s="149">
        <f t="shared" si="25"/>
        <v>0</v>
      </c>
      <c r="BJ182" s="13" t="s">
        <v>153</v>
      </c>
      <c r="BK182" s="150">
        <f t="shared" si="26"/>
        <v>0</v>
      </c>
    </row>
    <row r="183" spans="2:65" s="1" customFormat="1" ht="16.350000000000001" customHeight="1">
      <c r="B183" s="28"/>
      <c r="C183" s="162" t="s">
        <v>1</v>
      </c>
      <c r="D183" s="162" t="s">
        <v>148</v>
      </c>
      <c r="E183" s="163" t="s">
        <v>1</v>
      </c>
      <c r="F183" s="164" t="s">
        <v>1</v>
      </c>
      <c r="G183" s="165" t="s">
        <v>1</v>
      </c>
      <c r="H183" s="166"/>
      <c r="I183" s="166"/>
      <c r="J183" s="167">
        <f t="shared" si="20"/>
        <v>0</v>
      </c>
      <c r="K183" s="168"/>
      <c r="L183" s="28"/>
      <c r="M183" s="169" t="s">
        <v>1</v>
      </c>
      <c r="N183" s="170" t="s">
        <v>37</v>
      </c>
      <c r="T183" s="55"/>
      <c r="AT183" s="13" t="s">
        <v>300</v>
      </c>
      <c r="AU183" s="13" t="s">
        <v>79</v>
      </c>
      <c r="AY183" s="13" t="s">
        <v>300</v>
      </c>
      <c r="BE183" s="149">
        <f t="shared" si="21"/>
        <v>0</v>
      </c>
      <c r="BF183" s="149">
        <f t="shared" si="22"/>
        <v>0</v>
      </c>
      <c r="BG183" s="149">
        <f t="shared" si="23"/>
        <v>0</v>
      </c>
      <c r="BH183" s="149">
        <f t="shared" si="24"/>
        <v>0</v>
      </c>
      <c r="BI183" s="149">
        <f t="shared" si="25"/>
        <v>0</v>
      </c>
      <c r="BJ183" s="13" t="s">
        <v>153</v>
      </c>
      <c r="BK183" s="150">
        <f t="shared" si="26"/>
        <v>0</v>
      </c>
    </row>
    <row r="184" spans="2:65" s="1" customFormat="1" ht="16.350000000000001" customHeight="1">
      <c r="B184" s="28"/>
      <c r="C184" s="162" t="s">
        <v>1</v>
      </c>
      <c r="D184" s="162" t="s">
        <v>148</v>
      </c>
      <c r="E184" s="163" t="s">
        <v>1</v>
      </c>
      <c r="F184" s="164" t="s">
        <v>1</v>
      </c>
      <c r="G184" s="165" t="s">
        <v>1</v>
      </c>
      <c r="H184" s="166"/>
      <c r="I184" s="166"/>
      <c r="J184" s="167">
        <f t="shared" si="20"/>
        <v>0</v>
      </c>
      <c r="K184" s="168"/>
      <c r="L184" s="28"/>
      <c r="M184" s="169" t="s">
        <v>1</v>
      </c>
      <c r="N184" s="170" t="s">
        <v>37</v>
      </c>
      <c r="T184" s="55"/>
      <c r="AT184" s="13" t="s">
        <v>300</v>
      </c>
      <c r="AU184" s="13" t="s">
        <v>79</v>
      </c>
      <c r="AY184" s="13" t="s">
        <v>300</v>
      </c>
      <c r="BE184" s="149">
        <f t="shared" si="21"/>
        <v>0</v>
      </c>
      <c r="BF184" s="149">
        <f t="shared" si="22"/>
        <v>0</v>
      </c>
      <c r="BG184" s="149">
        <f t="shared" si="23"/>
        <v>0</v>
      </c>
      <c r="BH184" s="149">
        <f t="shared" si="24"/>
        <v>0</v>
      </c>
      <c r="BI184" s="149">
        <f t="shared" si="25"/>
        <v>0</v>
      </c>
      <c r="BJ184" s="13" t="s">
        <v>153</v>
      </c>
      <c r="BK184" s="150">
        <f t="shared" si="26"/>
        <v>0</v>
      </c>
    </row>
    <row r="185" spans="2:65" s="1" customFormat="1" ht="16.350000000000001" customHeight="1">
      <c r="B185" s="28"/>
      <c r="C185" s="162" t="s">
        <v>1</v>
      </c>
      <c r="D185" s="162" t="s">
        <v>148</v>
      </c>
      <c r="E185" s="163" t="s">
        <v>1</v>
      </c>
      <c r="F185" s="164" t="s">
        <v>1</v>
      </c>
      <c r="G185" s="165" t="s">
        <v>1</v>
      </c>
      <c r="H185" s="166"/>
      <c r="I185" s="166"/>
      <c r="J185" s="167">
        <f t="shared" si="20"/>
        <v>0</v>
      </c>
      <c r="K185" s="168"/>
      <c r="L185" s="28"/>
      <c r="M185" s="169" t="s">
        <v>1</v>
      </c>
      <c r="N185" s="170" t="s">
        <v>37</v>
      </c>
      <c r="T185" s="55"/>
      <c r="AT185" s="13" t="s">
        <v>300</v>
      </c>
      <c r="AU185" s="13" t="s">
        <v>79</v>
      </c>
      <c r="AY185" s="13" t="s">
        <v>300</v>
      </c>
      <c r="BE185" s="149">
        <f t="shared" si="21"/>
        <v>0</v>
      </c>
      <c r="BF185" s="149">
        <f t="shared" si="22"/>
        <v>0</v>
      </c>
      <c r="BG185" s="149">
        <f t="shared" si="23"/>
        <v>0</v>
      </c>
      <c r="BH185" s="149">
        <f t="shared" si="24"/>
        <v>0</v>
      </c>
      <c r="BI185" s="149">
        <f t="shared" si="25"/>
        <v>0</v>
      </c>
      <c r="BJ185" s="13" t="s">
        <v>153</v>
      </c>
      <c r="BK185" s="150">
        <f t="shared" si="26"/>
        <v>0</v>
      </c>
    </row>
    <row r="186" spans="2:65" s="1" customFormat="1" ht="16.350000000000001" customHeight="1">
      <c r="B186" s="28"/>
      <c r="C186" s="162" t="s">
        <v>1</v>
      </c>
      <c r="D186" s="162" t="s">
        <v>148</v>
      </c>
      <c r="E186" s="163" t="s">
        <v>1</v>
      </c>
      <c r="F186" s="164" t="s">
        <v>1</v>
      </c>
      <c r="G186" s="165" t="s">
        <v>1</v>
      </c>
      <c r="H186" s="166"/>
      <c r="I186" s="166"/>
      <c r="J186" s="167">
        <f t="shared" si="20"/>
        <v>0</v>
      </c>
      <c r="K186" s="168"/>
      <c r="L186" s="28"/>
      <c r="M186" s="169" t="s">
        <v>1</v>
      </c>
      <c r="N186" s="170" t="s">
        <v>37</v>
      </c>
      <c r="T186" s="55"/>
      <c r="AT186" s="13" t="s">
        <v>300</v>
      </c>
      <c r="AU186" s="13" t="s">
        <v>79</v>
      </c>
      <c r="AY186" s="13" t="s">
        <v>300</v>
      </c>
      <c r="BE186" s="149">
        <f t="shared" si="21"/>
        <v>0</v>
      </c>
      <c r="BF186" s="149">
        <f t="shared" si="22"/>
        <v>0</v>
      </c>
      <c r="BG186" s="149">
        <f t="shared" si="23"/>
        <v>0</v>
      </c>
      <c r="BH186" s="149">
        <f t="shared" si="24"/>
        <v>0</v>
      </c>
      <c r="BI186" s="149">
        <f t="shared" si="25"/>
        <v>0</v>
      </c>
      <c r="BJ186" s="13" t="s">
        <v>153</v>
      </c>
      <c r="BK186" s="150">
        <f t="shared" si="26"/>
        <v>0</v>
      </c>
    </row>
    <row r="187" spans="2:65" s="1" customFormat="1" ht="16.350000000000001" customHeight="1">
      <c r="B187" s="28"/>
      <c r="C187" s="162" t="s">
        <v>1</v>
      </c>
      <c r="D187" s="162" t="s">
        <v>148</v>
      </c>
      <c r="E187" s="163" t="s">
        <v>1</v>
      </c>
      <c r="F187" s="164" t="s">
        <v>1</v>
      </c>
      <c r="G187" s="165" t="s">
        <v>1</v>
      </c>
      <c r="H187" s="166"/>
      <c r="I187" s="166"/>
      <c r="J187" s="167">
        <f t="shared" si="20"/>
        <v>0</v>
      </c>
      <c r="K187" s="168"/>
      <c r="L187" s="28"/>
      <c r="M187" s="169" t="s">
        <v>1</v>
      </c>
      <c r="N187" s="170" t="s">
        <v>37</v>
      </c>
      <c r="T187" s="55"/>
      <c r="AT187" s="13" t="s">
        <v>300</v>
      </c>
      <c r="AU187" s="13" t="s">
        <v>79</v>
      </c>
      <c r="AY187" s="13" t="s">
        <v>300</v>
      </c>
      <c r="BE187" s="149">
        <f t="shared" si="21"/>
        <v>0</v>
      </c>
      <c r="BF187" s="149">
        <f t="shared" si="22"/>
        <v>0</v>
      </c>
      <c r="BG187" s="149">
        <f t="shared" si="23"/>
        <v>0</v>
      </c>
      <c r="BH187" s="149">
        <f t="shared" si="24"/>
        <v>0</v>
      </c>
      <c r="BI187" s="149">
        <f t="shared" si="25"/>
        <v>0</v>
      </c>
      <c r="BJ187" s="13" t="s">
        <v>153</v>
      </c>
      <c r="BK187" s="150">
        <f t="shared" si="26"/>
        <v>0</v>
      </c>
    </row>
    <row r="188" spans="2:65" s="1" customFormat="1" ht="16.350000000000001" customHeight="1">
      <c r="B188" s="28"/>
      <c r="C188" s="162" t="s">
        <v>1</v>
      </c>
      <c r="D188" s="162" t="s">
        <v>148</v>
      </c>
      <c r="E188" s="163" t="s">
        <v>1</v>
      </c>
      <c r="F188" s="164" t="s">
        <v>1</v>
      </c>
      <c r="G188" s="165" t="s">
        <v>1</v>
      </c>
      <c r="H188" s="166"/>
      <c r="I188" s="166"/>
      <c r="J188" s="167">
        <f t="shared" si="20"/>
        <v>0</v>
      </c>
      <c r="K188" s="168"/>
      <c r="L188" s="28"/>
      <c r="M188" s="169" t="s">
        <v>1</v>
      </c>
      <c r="N188" s="170" t="s">
        <v>37</v>
      </c>
      <c r="O188" s="171"/>
      <c r="P188" s="171"/>
      <c r="Q188" s="171"/>
      <c r="R188" s="171"/>
      <c r="S188" s="171"/>
      <c r="T188" s="172"/>
      <c r="AT188" s="13" t="s">
        <v>300</v>
      </c>
      <c r="AU188" s="13" t="s">
        <v>79</v>
      </c>
      <c r="AY188" s="13" t="s">
        <v>300</v>
      </c>
      <c r="BE188" s="149">
        <f t="shared" si="21"/>
        <v>0</v>
      </c>
      <c r="BF188" s="149">
        <f t="shared" si="22"/>
        <v>0</v>
      </c>
      <c r="BG188" s="149">
        <f t="shared" si="23"/>
        <v>0</v>
      </c>
      <c r="BH188" s="149">
        <f t="shared" si="24"/>
        <v>0</v>
      </c>
      <c r="BI188" s="149">
        <f t="shared" si="25"/>
        <v>0</v>
      </c>
      <c r="BJ188" s="13" t="s">
        <v>153</v>
      </c>
      <c r="BK188" s="150">
        <f t="shared" si="26"/>
        <v>0</v>
      </c>
    </row>
    <row r="189" spans="2:65" s="1" customFormat="1" ht="6.95" customHeight="1"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28"/>
    </row>
  </sheetData>
  <autoFilter ref="C128:K188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79:D189" xr:uid="{00000000-0002-0000-0100-000000000000}">
      <formula1>"K, M"</formula1>
    </dataValidation>
    <dataValidation type="list" allowBlank="1" showInputMessage="1" showErrorMessage="1" error="Povolené sú hodnoty základná, znížená, nulová." sqref="N179:N189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8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301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ROUND(J136,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ROUND((ROUND((SUM(BE136:BE270)),  3) + SUM(BE272:BE281)), 3)</f>
        <v>0</v>
      </c>
      <c r="G33" s="91"/>
      <c r="H33" s="91"/>
      <c r="I33" s="92">
        <v>0.2</v>
      </c>
      <c r="J33" s="90">
        <f>ROUND((ROUND(((SUM(BE136:BE270))*I33),  3) + (SUM(BE272:BE281)*I33)),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ROUND((ROUND((SUM(BF136:BF270)),  3) + SUM(BF272:BF281)), 3)</f>
        <v>0</v>
      </c>
      <c r="G34" s="91"/>
      <c r="H34" s="91"/>
      <c r="I34" s="92">
        <v>0.2</v>
      </c>
      <c r="J34" s="90">
        <f>ROUND((ROUND(((SUM(BF136:BF270))*I34),  3) + (SUM(BF272:BF281)*I34)),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ROUND((ROUND((SUM(BG136:BG270)),  3) + SUM(BG272:BG281)),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ROUND((ROUND((SUM(BH136:BH270)),  3) + SUM(BH272:BH281)),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ROUND((ROUND((SUM(BI136:BI270)),  3) + SUM(BI272:BI281)),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SO 3.1 - Cvičné odpalisko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J136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119</v>
      </c>
      <c r="E97" s="108"/>
      <c r="F97" s="108"/>
      <c r="G97" s="108"/>
      <c r="H97" s="108"/>
      <c r="I97" s="108"/>
      <c r="J97" s="109">
        <f>J137</f>
        <v>0</v>
      </c>
      <c r="L97" s="106"/>
    </row>
    <row r="98" spans="2:12" s="9" customFormat="1" ht="19.899999999999999" customHeight="1">
      <c r="B98" s="110"/>
      <c r="D98" s="111" t="s">
        <v>120</v>
      </c>
      <c r="E98" s="112"/>
      <c r="F98" s="112"/>
      <c r="G98" s="112"/>
      <c r="H98" s="112"/>
      <c r="I98" s="112"/>
      <c r="J98" s="113">
        <f>J138</f>
        <v>0</v>
      </c>
      <c r="L98" s="110"/>
    </row>
    <row r="99" spans="2:12" s="9" customFormat="1" ht="19.899999999999999" customHeight="1">
      <c r="B99" s="110"/>
      <c r="D99" s="111" t="s">
        <v>121</v>
      </c>
      <c r="E99" s="112"/>
      <c r="F99" s="112"/>
      <c r="G99" s="112"/>
      <c r="H99" s="112"/>
      <c r="I99" s="112"/>
      <c r="J99" s="113">
        <f>J148</f>
        <v>0</v>
      </c>
      <c r="L99" s="110"/>
    </row>
    <row r="100" spans="2:12" s="9" customFormat="1" ht="19.899999999999999" customHeight="1">
      <c r="B100" s="110"/>
      <c r="D100" s="111" t="s">
        <v>123</v>
      </c>
      <c r="E100" s="112"/>
      <c r="F100" s="112"/>
      <c r="G100" s="112"/>
      <c r="H100" s="112"/>
      <c r="I100" s="112"/>
      <c r="J100" s="113">
        <f>J171</f>
        <v>0</v>
      </c>
      <c r="L100" s="110"/>
    </row>
    <row r="101" spans="2:12" s="9" customFormat="1" ht="19.899999999999999" customHeight="1">
      <c r="B101" s="110"/>
      <c r="D101" s="111" t="s">
        <v>302</v>
      </c>
      <c r="E101" s="112"/>
      <c r="F101" s="112"/>
      <c r="G101" s="112"/>
      <c r="H101" s="112"/>
      <c r="I101" s="112"/>
      <c r="J101" s="113">
        <f>J174</f>
        <v>0</v>
      </c>
      <c r="L101" s="110"/>
    </row>
    <row r="102" spans="2:12" s="9" customFormat="1" ht="19.899999999999999" customHeight="1">
      <c r="B102" s="110"/>
      <c r="D102" s="111" t="s">
        <v>303</v>
      </c>
      <c r="E102" s="112"/>
      <c r="F102" s="112"/>
      <c r="G102" s="112"/>
      <c r="H102" s="112"/>
      <c r="I102" s="112"/>
      <c r="J102" s="113">
        <f>J184</f>
        <v>0</v>
      </c>
      <c r="L102" s="110"/>
    </row>
    <row r="103" spans="2:12" s="9" customFormat="1" ht="19.899999999999999" customHeight="1">
      <c r="B103" s="110"/>
      <c r="D103" s="111" t="s">
        <v>304</v>
      </c>
      <c r="E103" s="112"/>
      <c r="F103" s="112"/>
      <c r="G103" s="112"/>
      <c r="H103" s="112"/>
      <c r="I103" s="112"/>
      <c r="J103" s="113">
        <f>J207</f>
        <v>0</v>
      </c>
      <c r="L103" s="110"/>
    </row>
    <row r="104" spans="2:12" s="9" customFormat="1" ht="19.899999999999999" customHeight="1">
      <c r="B104" s="110"/>
      <c r="D104" s="111" t="s">
        <v>305</v>
      </c>
      <c r="E104" s="112"/>
      <c r="F104" s="112"/>
      <c r="G104" s="112"/>
      <c r="H104" s="112"/>
      <c r="I104" s="112"/>
      <c r="J104" s="113">
        <f>J210</f>
        <v>0</v>
      </c>
      <c r="L104" s="110"/>
    </row>
    <row r="105" spans="2:12" s="8" customFormat="1" ht="24.95" customHeight="1">
      <c r="B105" s="106"/>
      <c r="D105" s="107" t="s">
        <v>124</v>
      </c>
      <c r="E105" s="108"/>
      <c r="F105" s="108"/>
      <c r="G105" s="108"/>
      <c r="H105" s="108"/>
      <c r="I105" s="108"/>
      <c r="J105" s="109">
        <f>J212</f>
        <v>0</v>
      </c>
      <c r="L105" s="106"/>
    </row>
    <row r="106" spans="2:12" s="9" customFormat="1" ht="19.899999999999999" customHeight="1">
      <c r="B106" s="110"/>
      <c r="D106" s="111" t="s">
        <v>306</v>
      </c>
      <c r="E106" s="112"/>
      <c r="F106" s="112"/>
      <c r="G106" s="112"/>
      <c r="H106" s="112"/>
      <c r="I106" s="112"/>
      <c r="J106" s="113">
        <f>J213</f>
        <v>0</v>
      </c>
      <c r="L106" s="110"/>
    </row>
    <row r="107" spans="2:12" s="9" customFormat="1" ht="19.899999999999999" customHeight="1">
      <c r="B107" s="110"/>
      <c r="D107" s="111" t="s">
        <v>307</v>
      </c>
      <c r="E107" s="112"/>
      <c r="F107" s="112"/>
      <c r="G107" s="112"/>
      <c r="H107" s="112"/>
      <c r="I107" s="112"/>
      <c r="J107" s="113">
        <f>J225</f>
        <v>0</v>
      </c>
      <c r="L107" s="110"/>
    </row>
    <row r="108" spans="2:12" s="9" customFormat="1" ht="19.899999999999999" customHeight="1">
      <c r="B108" s="110"/>
      <c r="D108" s="111" t="s">
        <v>308</v>
      </c>
      <c r="E108" s="112"/>
      <c r="F108" s="112"/>
      <c r="G108" s="112"/>
      <c r="H108" s="112"/>
      <c r="I108" s="112"/>
      <c r="J108" s="113">
        <f>J230</f>
        <v>0</v>
      </c>
      <c r="L108" s="110"/>
    </row>
    <row r="109" spans="2:12" s="9" customFormat="1" ht="19.899999999999999" customHeight="1">
      <c r="B109" s="110"/>
      <c r="D109" s="111" t="s">
        <v>125</v>
      </c>
      <c r="E109" s="112"/>
      <c r="F109" s="112"/>
      <c r="G109" s="112"/>
      <c r="H109" s="112"/>
      <c r="I109" s="112"/>
      <c r="J109" s="113">
        <f>J236</f>
        <v>0</v>
      </c>
      <c r="L109" s="110"/>
    </row>
    <row r="110" spans="2:12" s="9" customFormat="1" ht="19.899999999999999" customHeight="1">
      <c r="B110" s="110"/>
      <c r="D110" s="111" t="s">
        <v>126</v>
      </c>
      <c r="E110" s="112"/>
      <c r="F110" s="112"/>
      <c r="G110" s="112"/>
      <c r="H110" s="112"/>
      <c r="I110" s="112"/>
      <c r="J110" s="113">
        <f>J245</f>
        <v>0</v>
      </c>
      <c r="L110" s="110"/>
    </row>
    <row r="111" spans="2:12" s="9" customFormat="1" ht="19.899999999999999" customHeight="1">
      <c r="B111" s="110"/>
      <c r="D111" s="111" t="s">
        <v>127</v>
      </c>
      <c r="E111" s="112"/>
      <c r="F111" s="112"/>
      <c r="G111" s="112"/>
      <c r="H111" s="112"/>
      <c r="I111" s="112"/>
      <c r="J111" s="113">
        <f>J256</f>
        <v>0</v>
      </c>
      <c r="L111" s="110"/>
    </row>
    <row r="112" spans="2:12" s="8" customFormat="1" ht="24.95" customHeight="1">
      <c r="B112" s="106"/>
      <c r="D112" s="107" t="s">
        <v>309</v>
      </c>
      <c r="E112" s="108"/>
      <c r="F112" s="108"/>
      <c r="G112" s="108"/>
      <c r="H112" s="108"/>
      <c r="I112" s="108"/>
      <c r="J112" s="109">
        <f>J259</f>
        <v>0</v>
      </c>
      <c r="L112" s="106"/>
    </row>
    <row r="113" spans="2:12" s="9" customFormat="1" ht="19.899999999999999" customHeight="1">
      <c r="B113" s="110"/>
      <c r="D113" s="111" t="s">
        <v>310</v>
      </c>
      <c r="E113" s="112"/>
      <c r="F113" s="112"/>
      <c r="G113" s="112"/>
      <c r="H113" s="112"/>
      <c r="I113" s="112"/>
      <c r="J113" s="113">
        <f>J260</f>
        <v>0</v>
      </c>
      <c r="L113" s="110"/>
    </row>
    <row r="114" spans="2:12" s="8" customFormat="1" ht="24.95" customHeight="1">
      <c r="B114" s="106"/>
      <c r="D114" s="107" t="s">
        <v>130</v>
      </c>
      <c r="E114" s="108"/>
      <c r="F114" s="108"/>
      <c r="G114" s="108"/>
      <c r="H114" s="108"/>
      <c r="I114" s="108"/>
      <c r="J114" s="109">
        <f>J266</f>
        <v>0</v>
      </c>
      <c r="L114" s="106"/>
    </row>
    <row r="115" spans="2:12" s="8" customFormat="1" ht="24.95" customHeight="1">
      <c r="B115" s="106"/>
      <c r="D115" s="107" t="s">
        <v>311</v>
      </c>
      <c r="E115" s="108"/>
      <c r="F115" s="108"/>
      <c r="G115" s="108"/>
      <c r="H115" s="108"/>
      <c r="I115" s="108"/>
      <c r="J115" s="109">
        <f>J268</f>
        <v>0</v>
      </c>
      <c r="L115" s="106"/>
    </row>
    <row r="116" spans="2:12" s="8" customFormat="1" ht="21.75" customHeight="1">
      <c r="B116" s="106"/>
      <c r="D116" s="114" t="s">
        <v>131</v>
      </c>
      <c r="J116" s="115">
        <f>J271</f>
        <v>0</v>
      </c>
      <c r="L116" s="106"/>
    </row>
    <row r="117" spans="2:12" s="1" customFormat="1" ht="21.75" customHeight="1">
      <c r="B117" s="28"/>
      <c r="L117" s="28"/>
    </row>
    <row r="118" spans="2:12" s="1" customFormat="1" ht="6.95" customHeight="1"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28"/>
    </row>
    <row r="122" spans="2:12" s="1" customFormat="1" ht="6.95" customHeight="1">
      <c r="B122" s="45"/>
      <c r="C122" s="46"/>
      <c r="D122" s="46"/>
      <c r="E122" s="46"/>
      <c r="F122" s="46"/>
      <c r="G122" s="46"/>
      <c r="H122" s="46"/>
      <c r="I122" s="46"/>
      <c r="J122" s="46"/>
      <c r="K122" s="46"/>
      <c r="L122" s="28"/>
    </row>
    <row r="123" spans="2:12" s="1" customFormat="1" ht="24.95" customHeight="1">
      <c r="B123" s="28"/>
      <c r="C123" s="17" t="s">
        <v>132</v>
      </c>
      <c r="L123" s="28"/>
    </row>
    <row r="124" spans="2:12" s="1" customFormat="1" ht="6.95" customHeight="1">
      <c r="B124" s="28"/>
      <c r="L124" s="28"/>
    </row>
    <row r="125" spans="2:12" s="1" customFormat="1" ht="12" customHeight="1">
      <c r="B125" s="28"/>
      <c r="C125" s="23" t="s">
        <v>14</v>
      </c>
      <c r="L125" s="28"/>
    </row>
    <row r="126" spans="2:12" s="1" customFormat="1" ht="16.5" customHeight="1">
      <c r="B126" s="28"/>
      <c r="E126" s="215" t="str">
        <f>E7</f>
        <v>AREÁL VOĽNÉHO ČASU - VOJENSKÝ DVOR - I.ETAPA</v>
      </c>
      <c r="F126" s="216"/>
      <c r="G126" s="216"/>
      <c r="H126" s="216"/>
      <c r="L126" s="28"/>
    </row>
    <row r="127" spans="2:12" s="1" customFormat="1" ht="12" customHeight="1">
      <c r="B127" s="28"/>
      <c r="C127" s="23" t="s">
        <v>112</v>
      </c>
      <c r="L127" s="28"/>
    </row>
    <row r="128" spans="2:12" s="1" customFormat="1" ht="16.5" customHeight="1">
      <c r="B128" s="28"/>
      <c r="E128" s="177" t="str">
        <f>E9</f>
        <v>SO 3.1 - Cvičné odpalisko</v>
      </c>
      <c r="F128" s="217"/>
      <c r="G128" s="217"/>
      <c r="H128" s="217"/>
      <c r="L128" s="28"/>
    </row>
    <row r="129" spans="2:65" s="1" customFormat="1" ht="6.95" customHeight="1">
      <c r="B129" s="28"/>
      <c r="L129" s="28"/>
    </row>
    <row r="130" spans="2:65" s="1" customFormat="1" ht="12" customHeight="1">
      <c r="B130" s="28"/>
      <c r="C130" s="23" t="s">
        <v>18</v>
      </c>
      <c r="F130" s="21" t="str">
        <f>F12</f>
        <v xml:space="preserve"> </v>
      </c>
      <c r="I130" s="23" t="s">
        <v>20</v>
      </c>
      <c r="J130" s="51" t="str">
        <f>IF(J12="","",J12)</f>
        <v>20. 3. 2023</v>
      </c>
      <c r="L130" s="28"/>
    </row>
    <row r="131" spans="2:65" s="1" customFormat="1" ht="6.95" customHeight="1">
      <c r="B131" s="28"/>
      <c r="L131" s="28"/>
    </row>
    <row r="132" spans="2:65" s="1" customFormat="1" ht="15.2" customHeight="1">
      <c r="B132" s="28"/>
      <c r="C132" s="23" t="s">
        <v>22</v>
      </c>
      <c r="F132" s="21" t="str">
        <f>E15</f>
        <v xml:space="preserve"> </v>
      </c>
      <c r="I132" s="23" t="s">
        <v>27</v>
      </c>
      <c r="J132" s="26" t="str">
        <f>E21</f>
        <v xml:space="preserve"> </v>
      </c>
      <c r="L132" s="28"/>
    </row>
    <row r="133" spans="2:65" s="1" customFormat="1" ht="15.2" customHeight="1">
      <c r="B133" s="28"/>
      <c r="C133" s="23" t="s">
        <v>25</v>
      </c>
      <c r="F133" s="21" t="str">
        <f>IF(E18="","",E18)</f>
        <v>Vyplň údaj</v>
      </c>
      <c r="I133" s="23" t="s">
        <v>29</v>
      </c>
      <c r="J133" s="26" t="str">
        <f>E24</f>
        <v xml:space="preserve"> </v>
      </c>
      <c r="L133" s="28"/>
    </row>
    <row r="134" spans="2:65" s="1" customFormat="1" ht="10.35" customHeight="1">
      <c r="B134" s="28"/>
      <c r="L134" s="28"/>
    </row>
    <row r="135" spans="2:65" s="10" customFormat="1" ht="29.25" customHeight="1">
      <c r="B135" s="116"/>
      <c r="C135" s="117" t="s">
        <v>133</v>
      </c>
      <c r="D135" s="118" t="s">
        <v>56</v>
      </c>
      <c r="E135" s="118" t="s">
        <v>52</v>
      </c>
      <c r="F135" s="118" t="s">
        <v>53</v>
      </c>
      <c r="G135" s="118" t="s">
        <v>134</v>
      </c>
      <c r="H135" s="118" t="s">
        <v>135</v>
      </c>
      <c r="I135" s="118" t="s">
        <v>136</v>
      </c>
      <c r="J135" s="119" t="s">
        <v>116</v>
      </c>
      <c r="K135" s="120" t="s">
        <v>137</v>
      </c>
      <c r="L135" s="116"/>
      <c r="M135" s="58" t="s">
        <v>1</v>
      </c>
      <c r="N135" s="59" t="s">
        <v>35</v>
      </c>
      <c r="O135" s="59" t="s">
        <v>138</v>
      </c>
      <c r="P135" s="59" t="s">
        <v>139</v>
      </c>
      <c r="Q135" s="59" t="s">
        <v>140</v>
      </c>
      <c r="R135" s="59" t="s">
        <v>141</v>
      </c>
      <c r="S135" s="59" t="s">
        <v>142</v>
      </c>
      <c r="T135" s="60" t="s">
        <v>143</v>
      </c>
    </row>
    <row r="136" spans="2:65" s="1" customFormat="1" ht="22.9" customHeight="1">
      <c r="B136" s="28"/>
      <c r="C136" s="63" t="s">
        <v>117</v>
      </c>
      <c r="J136" s="121">
        <f>BK136</f>
        <v>0</v>
      </c>
      <c r="L136" s="28"/>
      <c r="M136" s="61"/>
      <c r="N136" s="52"/>
      <c r="O136" s="52"/>
      <c r="P136" s="122">
        <f>P137+P212+P259+P266+P268+P271</f>
        <v>0</v>
      </c>
      <c r="Q136" s="52"/>
      <c r="R136" s="122">
        <f>R137+R212+R259+R266+R268+R271</f>
        <v>5649.0096419399997</v>
      </c>
      <c r="S136" s="52"/>
      <c r="T136" s="123">
        <f>T137+T212+T259+T266+T268+T271</f>
        <v>0</v>
      </c>
      <c r="AT136" s="13" t="s">
        <v>70</v>
      </c>
      <c r="AU136" s="13" t="s">
        <v>118</v>
      </c>
      <c r="BK136" s="124">
        <f>BK137+BK212+BK259+BK266+BK268+BK271</f>
        <v>0</v>
      </c>
    </row>
    <row r="137" spans="2:65" s="11" customFormat="1" ht="25.9" customHeight="1">
      <c r="B137" s="125"/>
      <c r="D137" s="126" t="s">
        <v>70</v>
      </c>
      <c r="E137" s="127" t="s">
        <v>144</v>
      </c>
      <c r="F137" s="127" t="s">
        <v>145</v>
      </c>
      <c r="I137" s="128"/>
      <c r="J137" s="115">
        <f>BK137</f>
        <v>0</v>
      </c>
      <c r="L137" s="125"/>
      <c r="M137" s="129"/>
      <c r="P137" s="130">
        <f>P138+P148+P171+P174+P184+P207+P210</f>
        <v>0</v>
      </c>
      <c r="R137" s="130">
        <f>R138+R148+R171+R174+R184+R207+R210</f>
        <v>5628.8307613399993</v>
      </c>
      <c r="T137" s="131">
        <f>T138+T148+T171+T174+T184+T207+T210</f>
        <v>0</v>
      </c>
      <c r="AR137" s="126" t="s">
        <v>79</v>
      </c>
      <c r="AT137" s="132" t="s">
        <v>70</v>
      </c>
      <c r="AU137" s="132" t="s">
        <v>71</v>
      </c>
      <c r="AY137" s="126" t="s">
        <v>146</v>
      </c>
      <c r="BK137" s="133">
        <f>BK138+BK148+BK171+BK174+BK184+BK207+BK210</f>
        <v>0</v>
      </c>
    </row>
    <row r="138" spans="2:65" s="11" customFormat="1" ht="22.9" customHeight="1">
      <c r="B138" s="125"/>
      <c r="D138" s="126" t="s">
        <v>70</v>
      </c>
      <c r="E138" s="134" t="s">
        <v>79</v>
      </c>
      <c r="F138" s="134" t="s">
        <v>147</v>
      </c>
      <c r="I138" s="128"/>
      <c r="J138" s="135">
        <f>BK138</f>
        <v>0</v>
      </c>
      <c r="L138" s="125"/>
      <c r="M138" s="129"/>
      <c r="P138" s="130">
        <f>SUM(P139:P147)</f>
        <v>0</v>
      </c>
      <c r="R138" s="130">
        <f>SUM(R139:R147)</f>
        <v>0</v>
      </c>
      <c r="T138" s="131">
        <f>SUM(T139:T147)</f>
        <v>0</v>
      </c>
      <c r="AR138" s="126" t="s">
        <v>79</v>
      </c>
      <c r="AT138" s="132" t="s">
        <v>70</v>
      </c>
      <c r="AU138" s="132" t="s">
        <v>79</v>
      </c>
      <c r="AY138" s="126" t="s">
        <v>146</v>
      </c>
      <c r="BK138" s="133">
        <f>SUM(BK139:BK147)</f>
        <v>0</v>
      </c>
    </row>
    <row r="139" spans="2:65" s="1" customFormat="1" ht="24.2" customHeight="1">
      <c r="B139" s="136"/>
      <c r="C139" s="137" t="s">
        <v>79</v>
      </c>
      <c r="D139" s="137" t="s">
        <v>148</v>
      </c>
      <c r="E139" s="138" t="s">
        <v>312</v>
      </c>
      <c r="F139" s="139" t="s">
        <v>313</v>
      </c>
      <c r="G139" s="140" t="s">
        <v>151</v>
      </c>
      <c r="H139" s="141">
        <v>1160.32</v>
      </c>
      <c r="I139" s="142"/>
      <c r="J139" s="141">
        <f t="shared" ref="J139:J147" si="0">ROUND(I139*H139,3)</f>
        <v>0</v>
      </c>
      <c r="K139" s="143"/>
      <c r="L139" s="28"/>
      <c r="M139" s="144" t="s">
        <v>1</v>
      </c>
      <c r="N139" s="145" t="s">
        <v>37</v>
      </c>
      <c r="P139" s="146">
        <f t="shared" ref="P139:P147" si="1">O139*H139</f>
        <v>0</v>
      </c>
      <c r="Q139" s="146">
        <v>0</v>
      </c>
      <c r="R139" s="146">
        <f t="shared" ref="R139:R147" si="2">Q139*H139</f>
        <v>0</v>
      </c>
      <c r="S139" s="146">
        <v>0</v>
      </c>
      <c r="T139" s="147">
        <f t="shared" ref="T139:T147" si="3">S139*H139</f>
        <v>0</v>
      </c>
      <c r="AR139" s="148" t="s">
        <v>152</v>
      </c>
      <c r="AT139" s="148" t="s">
        <v>148</v>
      </c>
      <c r="AU139" s="148" t="s">
        <v>153</v>
      </c>
      <c r="AY139" s="13" t="s">
        <v>146</v>
      </c>
      <c r="BE139" s="149">
        <f t="shared" ref="BE139:BE147" si="4">IF(N139="základná",J139,0)</f>
        <v>0</v>
      </c>
      <c r="BF139" s="149">
        <f t="shared" ref="BF139:BF147" si="5">IF(N139="znížená",J139,0)</f>
        <v>0</v>
      </c>
      <c r="BG139" s="149">
        <f t="shared" ref="BG139:BG147" si="6">IF(N139="zákl. prenesená",J139,0)</f>
        <v>0</v>
      </c>
      <c r="BH139" s="149">
        <f t="shared" ref="BH139:BH147" si="7">IF(N139="zníž. prenesená",J139,0)</f>
        <v>0</v>
      </c>
      <c r="BI139" s="149">
        <f t="shared" ref="BI139:BI147" si="8">IF(N139="nulová",J139,0)</f>
        <v>0</v>
      </c>
      <c r="BJ139" s="13" t="s">
        <v>153</v>
      </c>
      <c r="BK139" s="150">
        <f t="shared" ref="BK139:BK147" si="9">ROUND(I139*H139,3)</f>
        <v>0</v>
      </c>
      <c r="BL139" s="13" t="s">
        <v>152</v>
      </c>
      <c r="BM139" s="148" t="s">
        <v>314</v>
      </c>
    </row>
    <row r="140" spans="2:65" s="1" customFormat="1" ht="24.2" customHeight="1">
      <c r="B140" s="136"/>
      <c r="C140" s="137" t="s">
        <v>153</v>
      </c>
      <c r="D140" s="137" t="s">
        <v>148</v>
      </c>
      <c r="E140" s="138" t="s">
        <v>315</v>
      </c>
      <c r="F140" s="139" t="s">
        <v>316</v>
      </c>
      <c r="G140" s="140" t="s">
        <v>151</v>
      </c>
      <c r="H140" s="141">
        <v>1160.32</v>
      </c>
      <c r="I140" s="142"/>
      <c r="J140" s="141">
        <f t="shared" si="0"/>
        <v>0</v>
      </c>
      <c r="K140" s="143"/>
      <c r="L140" s="28"/>
      <c r="M140" s="144" t="s">
        <v>1</v>
      </c>
      <c r="N140" s="145" t="s">
        <v>37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152</v>
      </c>
      <c r="AT140" s="148" t="s">
        <v>148</v>
      </c>
      <c r="AU140" s="148" t="s">
        <v>153</v>
      </c>
      <c r="AY140" s="13" t="s">
        <v>146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153</v>
      </c>
      <c r="BK140" s="150">
        <f t="shared" si="9"/>
        <v>0</v>
      </c>
      <c r="BL140" s="13" t="s">
        <v>152</v>
      </c>
      <c r="BM140" s="148" t="s">
        <v>317</v>
      </c>
    </row>
    <row r="141" spans="2:65" s="1" customFormat="1" ht="21.75" customHeight="1">
      <c r="B141" s="136"/>
      <c r="C141" s="137" t="s">
        <v>156</v>
      </c>
      <c r="D141" s="137" t="s">
        <v>148</v>
      </c>
      <c r="E141" s="138" t="s">
        <v>149</v>
      </c>
      <c r="F141" s="139" t="s">
        <v>150</v>
      </c>
      <c r="G141" s="140" t="s">
        <v>151</v>
      </c>
      <c r="H141" s="141">
        <v>124.527</v>
      </c>
      <c r="I141" s="142"/>
      <c r="J141" s="141">
        <f t="shared" si="0"/>
        <v>0</v>
      </c>
      <c r="K141" s="143"/>
      <c r="L141" s="28"/>
      <c r="M141" s="144" t="s">
        <v>1</v>
      </c>
      <c r="N141" s="145" t="s">
        <v>37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152</v>
      </c>
      <c r="AT141" s="148" t="s">
        <v>148</v>
      </c>
      <c r="AU141" s="148" t="s">
        <v>153</v>
      </c>
      <c r="AY141" s="13" t="s">
        <v>146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153</v>
      </c>
      <c r="BK141" s="150">
        <f t="shared" si="9"/>
        <v>0</v>
      </c>
      <c r="BL141" s="13" t="s">
        <v>152</v>
      </c>
      <c r="BM141" s="148" t="s">
        <v>318</v>
      </c>
    </row>
    <row r="142" spans="2:65" s="1" customFormat="1" ht="37.9" customHeight="1">
      <c r="B142" s="136"/>
      <c r="C142" s="137" t="s">
        <v>152</v>
      </c>
      <c r="D142" s="137" t="s">
        <v>148</v>
      </c>
      <c r="E142" s="138" t="s">
        <v>319</v>
      </c>
      <c r="F142" s="139" t="s">
        <v>320</v>
      </c>
      <c r="G142" s="140" t="s">
        <v>151</v>
      </c>
      <c r="H142" s="141">
        <v>124.527</v>
      </c>
      <c r="I142" s="142"/>
      <c r="J142" s="141">
        <f t="shared" si="0"/>
        <v>0</v>
      </c>
      <c r="K142" s="143"/>
      <c r="L142" s="28"/>
      <c r="M142" s="144" t="s">
        <v>1</v>
      </c>
      <c r="N142" s="145" t="s">
        <v>37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152</v>
      </c>
      <c r="AT142" s="148" t="s">
        <v>148</v>
      </c>
      <c r="AU142" s="148" t="s">
        <v>153</v>
      </c>
      <c r="AY142" s="13" t="s">
        <v>146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153</v>
      </c>
      <c r="BK142" s="150">
        <f t="shared" si="9"/>
        <v>0</v>
      </c>
      <c r="BL142" s="13" t="s">
        <v>152</v>
      </c>
      <c r="BM142" s="148" t="s">
        <v>321</v>
      </c>
    </row>
    <row r="143" spans="2:65" s="1" customFormat="1" ht="37.9" customHeight="1">
      <c r="B143" s="136"/>
      <c r="C143" s="137" t="s">
        <v>163</v>
      </c>
      <c r="D143" s="137" t="s">
        <v>148</v>
      </c>
      <c r="E143" s="138" t="s">
        <v>322</v>
      </c>
      <c r="F143" s="139" t="s">
        <v>323</v>
      </c>
      <c r="G143" s="140" t="s">
        <v>151</v>
      </c>
      <c r="H143" s="141">
        <v>666.57600000000002</v>
      </c>
      <c r="I143" s="142"/>
      <c r="J143" s="141">
        <f t="shared" si="0"/>
        <v>0</v>
      </c>
      <c r="K143" s="143"/>
      <c r="L143" s="28"/>
      <c r="M143" s="144" t="s">
        <v>1</v>
      </c>
      <c r="N143" s="145" t="s">
        <v>37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152</v>
      </c>
      <c r="AT143" s="148" t="s">
        <v>148</v>
      </c>
      <c r="AU143" s="148" t="s">
        <v>153</v>
      </c>
      <c r="AY143" s="13" t="s">
        <v>146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153</v>
      </c>
      <c r="BK143" s="150">
        <f t="shared" si="9"/>
        <v>0</v>
      </c>
      <c r="BL143" s="13" t="s">
        <v>152</v>
      </c>
      <c r="BM143" s="148" t="s">
        <v>324</v>
      </c>
    </row>
    <row r="144" spans="2:65" s="1" customFormat="1" ht="24.2" customHeight="1">
      <c r="B144" s="136"/>
      <c r="C144" s="137" t="s">
        <v>159</v>
      </c>
      <c r="D144" s="137" t="s">
        <v>148</v>
      </c>
      <c r="E144" s="138" t="s">
        <v>160</v>
      </c>
      <c r="F144" s="139" t="s">
        <v>161</v>
      </c>
      <c r="G144" s="140" t="s">
        <v>151</v>
      </c>
      <c r="H144" s="141">
        <v>666.57600000000002</v>
      </c>
      <c r="I144" s="142"/>
      <c r="J144" s="141">
        <f t="shared" si="0"/>
        <v>0</v>
      </c>
      <c r="K144" s="143"/>
      <c r="L144" s="28"/>
      <c r="M144" s="144" t="s">
        <v>1</v>
      </c>
      <c r="N144" s="145" t="s">
        <v>37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152</v>
      </c>
      <c r="AT144" s="148" t="s">
        <v>148</v>
      </c>
      <c r="AU144" s="148" t="s">
        <v>153</v>
      </c>
      <c r="AY144" s="13" t="s">
        <v>146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153</v>
      </c>
      <c r="BK144" s="150">
        <f t="shared" si="9"/>
        <v>0</v>
      </c>
      <c r="BL144" s="13" t="s">
        <v>152</v>
      </c>
      <c r="BM144" s="148" t="s">
        <v>325</v>
      </c>
    </row>
    <row r="145" spans="2:65" s="1" customFormat="1" ht="21.75" customHeight="1">
      <c r="B145" s="136"/>
      <c r="C145" s="137" t="s">
        <v>171</v>
      </c>
      <c r="D145" s="137" t="s">
        <v>148</v>
      </c>
      <c r="E145" s="138" t="s">
        <v>326</v>
      </c>
      <c r="F145" s="139" t="s">
        <v>327</v>
      </c>
      <c r="G145" s="140" t="s">
        <v>151</v>
      </c>
      <c r="H145" s="141">
        <v>666.57600000000002</v>
      </c>
      <c r="I145" s="142"/>
      <c r="J145" s="141">
        <f t="shared" si="0"/>
        <v>0</v>
      </c>
      <c r="K145" s="143"/>
      <c r="L145" s="28"/>
      <c r="M145" s="144" t="s">
        <v>1</v>
      </c>
      <c r="N145" s="145" t="s">
        <v>37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152</v>
      </c>
      <c r="AT145" s="148" t="s">
        <v>148</v>
      </c>
      <c r="AU145" s="148" t="s">
        <v>153</v>
      </c>
      <c r="AY145" s="13" t="s">
        <v>146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153</v>
      </c>
      <c r="BK145" s="150">
        <f t="shared" si="9"/>
        <v>0</v>
      </c>
      <c r="BL145" s="13" t="s">
        <v>152</v>
      </c>
      <c r="BM145" s="148" t="s">
        <v>328</v>
      </c>
    </row>
    <row r="146" spans="2:65" s="1" customFormat="1" ht="33" customHeight="1">
      <c r="B146" s="136"/>
      <c r="C146" s="137" t="s">
        <v>162</v>
      </c>
      <c r="D146" s="137" t="s">
        <v>148</v>
      </c>
      <c r="E146" s="138" t="s">
        <v>329</v>
      </c>
      <c r="F146" s="139" t="s">
        <v>330</v>
      </c>
      <c r="G146" s="140" t="s">
        <v>151</v>
      </c>
      <c r="H146" s="141">
        <v>6.4829999999999997</v>
      </c>
      <c r="I146" s="142"/>
      <c r="J146" s="141">
        <f t="shared" si="0"/>
        <v>0</v>
      </c>
      <c r="K146" s="143"/>
      <c r="L146" s="28"/>
      <c r="M146" s="144" t="s">
        <v>1</v>
      </c>
      <c r="N146" s="145" t="s">
        <v>37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R146" s="148" t="s">
        <v>152</v>
      </c>
      <c r="AT146" s="148" t="s">
        <v>148</v>
      </c>
      <c r="AU146" s="148" t="s">
        <v>153</v>
      </c>
      <c r="AY146" s="13" t="s">
        <v>146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153</v>
      </c>
      <c r="BK146" s="150">
        <f t="shared" si="9"/>
        <v>0</v>
      </c>
      <c r="BL146" s="13" t="s">
        <v>152</v>
      </c>
      <c r="BM146" s="148" t="s">
        <v>331</v>
      </c>
    </row>
    <row r="147" spans="2:65" s="1" customFormat="1" ht="33" customHeight="1">
      <c r="B147" s="136"/>
      <c r="C147" s="137" t="s">
        <v>179</v>
      </c>
      <c r="D147" s="137" t="s">
        <v>148</v>
      </c>
      <c r="E147" s="138" t="s">
        <v>332</v>
      </c>
      <c r="F147" s="139" t="s">
        <v>333</v>
      </c>
      <c r="G147" s="140" t="s">
        <v>151</v>
      </c>
      <c r="H147" s="141">
        <v>594.59100000000001</v>
      </c>
      <c r="I147" s="142"/>
      <c r="J147" s="141">
        <f t="shared" si="0"/>
        <v>0</v>
      </c>
      <c r="K147" s="143"/>
      <c r="L147" s="28"/>
      <c r="M147" s="144" t="s">
        <v>1</v>
      </c>
      <c r="N147" s="145" t="s">
        <v>37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R147" s="148" t="s">
        <v>152</v>
      </c>
      <c r="AT147" s="148" t="s">
        <v>148</v>
      </c>
      <c r="AU147" s="148" t="s">
        <v>153</v>
      </c>
      <c r="AY147" s="13" t="s">
        <v>146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153</v>
      </c>
      <c r="BK147" s="150">
        <f t="shared" si="9"/>
        <v>0</v>
      </c>
      <c r="BL147" s="13" t="s">
        <v>152</v>
      </c>
      <c r="BM147" s="148" t="s">
        <v>334</v>
      </c>
    </row>
    <row r="148" spans="2:65" s="11" customFormat="1" ht="22.9" customHeight="1">
      <c r="B148" s="125"/>
      <c r="D148" s="126" t="s">
        <v>70</v>
      </c>
      <c r="E148" s="134" t="s">
        <v>153</v>
      </c>
      <c r="F148" s="134" t="s">
        <v>167</v>
      </c>
      <c r="I148" s="128"/>
      <c r="J148" s="135">
        <f>BK148</f>
        <v>0</v>
      </c>
      <c r="L148" s="125"/>
      <c r="M148" s="129"/>
      <c r="P148" s="130">
        <f>SUM(P149:P170)</f>
        <v>0</v>
      </c>
      <c r="R148" s="130">
        <f>SUM(R149:R170)</f>
        <v>1707.8951813399997</v>
      </c>
      <c r="T148" s="131">
        <f>SUM(T149:T170)</f>
        <v>0</v>
      </c>
      <c r="AR148" s="126" t="s">
        <v>79</v>
      </c>
      <c r="AT148" s="132" t="s">
        <v>70</v>
      </c>
      <c r="AU148" s="132" t="s">
        <v>79</v>
      </c>
      <c r="AY148" s="126" t="s">
        <v>146</v>
      </c>
      <c r="BK148" s="133">
        <f>SUM(BK149:BK170)</f>
        <v>0</v>
      </c>
    </row>
    <row r="149" spans="2:65" s="1" customFormat="1" ht="33" customHeight="1">
      <c r="B149" s="136"/>
      <c r="C149" s="137" t="s">
        <v>166</v>
      </c>
      <c r="D149" s="137" t="s">
        <v>148</v>
      </c>
      <c r="E149" s="138" t="s">
        <v>335</v>
      </c>
      <c r="F149" s="139" t="s">
        <v>336</v>
      </c>
      <c r="G149" s="140" t="s">
        <v>174</v>
      </c>
      <c r="H149" s="141">
        <v>27.675999999999998</v>
      </c>
      <c r="I149" s="142"/>
      <c r="J149" s="141">
        <f t="shared" ref="J149:J170" si="10">ROUND(I149*H149,3)</f>
        <v>0</v>
      </c>
      <c r="K149" s="143"/>
      <c r="L149" s="28"/>
      <c r="M149" s="144" t="s">
        <v>1</v>
      </c>
      <c r="N149" s="145" t="s">
        <v>37</v>
      </c>
      <c r="P149" s="146">
        <f t="shared" ref="P149:P170" si="11">O149*H149</f>
        <v>0</v>
      </c>
      <c r="Q149" s="146">
        <v>0</v>
      </c>
      <c r="R149" s="146">
        <f t="shared" ref="R149:R170" si="12">Q149*H149</f>
        <v>0</v>
      </c>
      <c r="S149" s="146">
        <v>0</v>
      </c>
      <c r="T149" s="147">
        <f t="shared" ref="T149:T170" si="13">S149*H149</f>
        <v>0</v>
      </c>
      <c r="AR149" s="148" t="s">
        <v>152</v>
      </c>
      <c r="AT149" s="148" t="s">
        <v>148</v>
      </c>
      <c r="AU149" s="148" t="s">
        <v>153</v>
      </c>
      <c r="AY149" s="13" t="s">
        <v>146</v>
      </c>
      <c r="BE149" s="149">
        <f t="shared" ref="BE149:BE170" si="14">IF(N149="základná",J149,0)</f>
        <v>0</v>
      </c>
      <c r="BF149" s="149">
        <f t="shared" ref="BF149:BF170" si="15">IF(N149="znížená",J149,0)</f>
        <v>0</v>
      </c>
      <c r="BG149" s="149">
        <f t="shared" ref="BG149:BG170" si="16">IF(N149="zákl. prenesená",J149,0)</f>
        <v>0</v>
      </c>
      <c r="BH149" s="149">
        <f t="shared" ref="BH149:BH170" si="17">IF(N149="zníž. prenesená",J149,0)</f>
        <v>0</v>
      </c>
      <c r="BI149" s="149">
        <f t="shared" ref="BI149:BI170" si="18">IF(N149="nulová",J149,0)</f>
        <v>0</v>
      </c>
      <c r="BJ149" s="13" t="s">
        <v>153</v>
      </c>
      <c r="BK149" s="150">
        <f t="shared" ref="BK149:BK170" si="19">ROUND(I149*H149,3)</f>
        <v>0</v>
      </c>
      <c r="BL149" s="13" t="s">
        <v>152</v>
      </c>
      <c r="BM149" s="148" t="s">
        <v>337</v>
      </c>
    </row>
    <row r="150" spans="2:65" s="1" customFormat="1" ht="24.2" customHeight="1">
      <c r="B150" s="136"/>
      <c r="C150" s="137" t="s">
        <v>186</v>
      </c>
      <c r="D150" s="137" t="s">
        <v>148</v>
      </c>
      <c r="E150" s="138" t="s">
        <v>338</v>
      </c>
      <c r="F150" s="139" t="s">
        <v>339</v>
      </c>
      <c r="G150" s="140" t="s">
        <v>151</v>
      </c>
      <c r="H150" s="141">
        <v>30.076000000000001</v>
      </c>
      <c r="I150" s="142"/>
      <c r="J150" s="141">
        <f t="shared" si="10"/>
        <v>0</v>
      </c>
      <c r="K150" s="143"/>
      <c r="L150" s="28"/>
      <c r="M150" s="144" t="s">
        <v>1</v>
      </c>
      <c r="N150" s="145" t="s">
        <v>37</v>
      </c>
      <c r="P150" s="146">
        <f t="shared" si="11"/>
        <v>0</v>
      </c>
      <c r="Q150" s="146">
        <v>2.0699999999999998</v>
      </c>
      <c r="R150" s="146">
        <f t="shared" si="12"/>
        <v>62.257319999999993</v>
      </c>
      <c r="S150" s="146">
        <v>0</v>
      </c>
      <c r="T150" s="147">
        <f t="shared" si="13"/>
        <v>0</v>
      </c>
      <c r="AR150" s="148" t="s">
        <v>152</v>
      </c>
      <c r="AT150" s="148" t="s">
        <v>148</v>
      </c>
      <c r="AU150" s="148" t="s">
        <v>153</v>
      </c>
      <c r="AY150" s="13" t="s">
        <v>146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153</v>
      </c>
      <c r="BK150" s="150">
        <f t="shared" si="19"/>
        <v>0</v>
      </c>
      <c r="BL150" s="13" t="s">
        <v>152</v>
      </c>
      <c r="BM150" s="148" t="s">
        <v>340</v>
      </c>
    </row>
    <row r="151" spans="2:65" s="1" customFormat="1" ht="24.2" customHeight="1">
      <c r="B151" s="136"/>
      <c r="C151" s="137" t="s">
        <v>170</v>
      </c>
      <c r="D151" s="137" t="s">
        <v>148</v>
      </c>
      <c r="E151" s="138" t="s">
        <v>341</v>
      </c>
      <c r="F151" s="139" t="s">
        <v>342</v>
      </c>
      <c r="G151" s="140" t="s">
        <v>151</v>
      </c>
      <c r="H151" s="141">
        <v>78.855000000000004</v>
      </c>
      <c r="I151" s="142"/>
      <c r="J151" s="141">
        <f t="shared" si="10"/>
        <v>0</v>
      </c>
      <c r="K151" s="143"/>
      <c r="L151" s="28"/>
      <c r="M151" s="144" t="s">
        <v>1</v>
      </c>
      <c r="N151" s="145" t="s">
        <v>37</v>
      </c>
      <c r="P151" s="146">
        <f t="shared" si="11"/>
        <v>0</v>
      </c>
      <c r="Q151" s="146">
        <v>2.4157199999999999</v>
      </c>
      <c r="R151" s="146">
        <f t="shared" si="12"/>
        <v>190.4916006</v>
      </c>
      <c r="S151" s="146">
        <v>0</v>
      </c>
      <c r="T151" s="147">
        <f t="shared" si="13"/>
        <v>0</v>
      </c>
      <c r="AR151" s="148" t="s">
        <v>152</v>
      </c>
      <c r="AT151" s="148" t="s">
        <v>148</v>
      </c>
      <c r="AU151" s="148" t="s">
        <v>153</v>
      </c>
      <c r="AY151" s="13" t="s">
        <v>146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153</v>
      </c>
      <c r="BK151" s="150">
        <f t="shared" si="19"/>
        <v>0</v>
      </c>
      <c r="BL151" s="13" t="s">
        <v>152</v>
      </c>
      <c r="BM151" s="148" t="s">
        <v>343</v>
      </c>
    </row>
    <row r="152" spans="2:65" s="1" customFormat="1" ht="24.2" customHeight="1">
      <c r="B152" s="136"/>
      <c r="C152" s="137" t="s">
        <v>193</v>
      </c>
      <c r="D152" s="137" t="s">
        <v>148</v>
      </c>
      <c r="E152" s="138" t="s">
        <v>172</v>
      </c>
      <c r="F152" s="139" t="s">
        <v>173</v>
      </c>
      <c r="G152" s="140" t="s">
        <v>174</v>
      </c>
      <c r="H152" s="141">
        <v>398.06099999999998</v>
      </c>
      <c r="I152" s="142"/>
      <c r="J152" s="141">
        <f t="shared" si="10"/>
        <v>0</v>
      </c>
      <c r="K152" s="143"/>
      <c r="L152" s="28"/>
      <c r="M152" s="144" t="s">
        <v>1</v>
      </c>
      <c r="N152" s="145" t="s">
        <v>37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152</v>
      </c>
      <c r="AT152" s="148" t="s">
        <v>148</v>
      </c>
      <c r="AU152" s="148" t="s">
        <v>153</v>
      </c>
      <c r="AY152" s="13" t="s">
        <v>146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153</v>
      </c>
      <c r="BK152" s="150">
        <f t="shared" si="19"/>
        <v>0</v>
      </c>
      <c r="BL152" s="13" t="s">
        <v>152</v>
      </c>
      <c r="BM152" s="148" t="s">
        <v>344</v>
      </c>
    </row>
    <row r="153" spans="2:65" s="1" customFormat="1" ht="21.75" customHeight="1">
      <c r="B153" s="136"/>
      <c r="C153" s="137" t="s">
        <v>175</v>
      </c>
      <c r="D153" s="137" t="s">
        <v>148</v>
      </c>
      <c r="E153" s="138" t="s">
        <v>345</v>
      </c>
      <c r="F153" s="139" t="s">
        <v>346</v>
      </c>
      <c r="G153" s="140" t="s">
        <v>174</v>
      </c>
      <c r="H153" s="141">
        <v>73.555000000000007</v>
      </c>
      <c r="I153" s="142"/>
      <c r="J153" s="141">
        <f t="shared" si="10"/>
        <v>0</v>
      </c>
      <c r="K153" s="143"/>
      <c r="L153" s="28"/>
      <c r="M153" s="144" t="s">
        <v>1</v>
      </c>
      <c r="N153" s="145" t="s">
        <v>37</v>
      </c>
      <c r="P153" s="146">
        <f t="shared" si="11"/>
        <v>0</v>
      </c>
      <c r="Q153" s="146">
        <v>0</v>
      </c>
      <c r="R153" s="146">
        <f t="shared" si="12"/>
        <v>0</v>
      </c>
      <c r="S153" s="146">
        <v>0</v>
      </c>
      <c r="T153" s="147">
        <f t="shared" si="13"/>
        <v>0</v>
      </c>
      <c r="AR153" s="148" t="s">
        <v>152</v>
      </c>
      <c r="AT153" s="148" t="s">
        <v>148</v>
      </c>
      <c r="AU153" s="148" t="s">
        <v>153</v>
      </c>
      <c r="AY153" s="13" t="s">
        <v>146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153</v>
      </c>
      <c r="BK153" s="150">
        <f t="shared" si="19"/>
        <v>0</v>
      </c>
      <c r="BL153" s="13" t="s">
        <v>152</v>
      </c>
      <c r="BM153" s="148" t="s">
        <v>347</v>
      </c>
    </row>
    <row r="154" spans="2:65" s="1" customFormat="1" ht="21.75" customHeight="1">
      <c r="B154" s="136"/>
      <c r="C154" s="137" t="s">
        <v>201</v>
      </c>
      <c r="D154" s="137" t="s">
        <v>148</v>
      </c>
      <c r="E154" s="138" t="s">
        <v>348</v>
      </c>
      <c r="F154" s="139" t="s">
        <v>349</v>
      </c>
      <c r="G154" s="140" t="s">
        <v>174</v>
      </c>
      <c r="H154" s="141">
        <v>73.555000000000007</v>
      </c>
      <c r="I154" s="142"/>
      <c r="J154" s="141">
        <f t="shared" si="10"/>
        <v>0</v>
      </c>
      <c r="K154" s="143"/>
      <c r="L154" s="28"/>
      <c r="M154" s="144" t="s">
        <v>1</v>
      </c>
      <c r="N154" s="145" t="s">
        <v>37</v>
      </c>
      <c r="P154" s="146">
        <f t="shared" si="11"/>
        <v>0</v>
      </c>
      <c r="Q154" s="146">
        <v>0</v>
      </c>
      <c r="R154" s="146">
        <f t="shared" si="12"/>
        <v>0</v>
      </c>
      <c r="S154" s="146">
        <v>0</v>
      </c>
      <c r="T154" s="147">
        <f t="shared" si="13"/>
        <v>0</v>
      </c>
      <c r="AR154" s="148" t="s">
        <v>152</v>
      </c>
      <c r="AT154" s="148" t="s">
        <v>148</v>
      </c>
      <c r="AU154" s="148" t="s">
        <v>153</v>
      </c>
      <c r="AY154" s="13" t="s">
        <v>146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153</v>
      </c>
      <c r="BK154" s="150">
        <f t="shared" si="19"/>
        <v>0</v>
      </c>
      <c r="BL154" s="13" t="s">
        <v>152</v>
      </c>
      <c r="BM154" s="148" t="s">
        <v>350</v>
      </c>
    </row>
    <row r="155" spans="2:65" s="1" customFormat="1" ht="24.2" customHeight="1">
      <c r="B155" s="136"/>
      <c r="C155" s="137" t="s">
        <v>178</v>
      </c>
      <c r="D155" s="137" t="s">
        <v>148</v>
      </c>
      <c r="E155" s="138" t="s">
        <v>176</v>
      </c>
      <c r="F155" s="139" t="s">
        <v>177</v>
      </c>
      <c r="G155" s="140" t="s">
        <v>174</v>
      </c>
      <c r="H155" s="141">
        <v>33.576999999999998</v>
      </c>
      <c r="I155" s="142"/>
      <c r="J155" s="141">
        <f t="shared" si="10"/>
        <v>0</v>
      </c>
      <c r="K155" s="143"/>
      <c r="L155" s="28"/>
      <c r="M155" s="144" t="s">
        <v>1</v>
      </c>
      <c r="N155" s="145" t="s">
        <v>37</v>
      </c>
      <c r="P155" s="146">
        <f t="shared" si="11"/>
        <v>0</v>
      </c>
      <c r="Q155" s="146">
        <v>3.7699999999999999E-3</v>
      </c>
      <c r="R155" s="146">
        <f t="shared" si="12"/>
        <v>0.12658528999999999</v>
      </c>
      <c r="S155" s="146">
        <v>0</v>
      </c>
      <c r="T155" s="147">
        <f t="shared" si="13"/>
        <v>0</v>
      </c>
      <c r="AR155" s="148" t="s">
        <v>152</v>
      </c>
      <c r="AT155" s="148" t="s">
        <v>148</v>
      </c>
      <c r="AU155" s="148" t="s">
        <v>153</v>
      </c>
      <c r="AY155" s="13" t="s">
        <v>146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153</v>
      </c>
      <c r="BK155" s="150">
        <f t="shared" si="19"/>
        <v>0</v>
      </c>
      <c r="BL155" s="13" t="s">
        <v>152</v>
      </c>
      <c r="BM155" s="148" t="s">
        <v>351</v>
      </c>
    </row>
    <row r="156" spans="2:65" s="1" customFormat="1" ht="24.2" customHeight="1">
      <c r="B156" s="136"/>
      <c r="C156" s="137" t="s">
        <v>209</v>
      </c>
      <c r="D156" s="137" t="s">
        <v>148</v>
      </c>
      <c r="E156" s="138" t="s">
        <v>180</v>
      </c>
      <c r="F156" s="139" t="s">
        <v>181</v>
      </c>
      <c r="G156" s="140" t="s">
        <v>174</v>
      </c>
      <c r="H156" s="141">
        <v>33.576999999999998</v>
      </c>
      <c r="I156" s="142"/>
      <c r="J156" s="141">
        <f t="shared" si="10"/>
        <v>0</v>
      </c>
      <c r="K156" s="143"/>
      <c r="L156" s="28"/>
      <c r="M156" s="144" t="s">
        <v>1</v>
      </c>
      <c r="N156" s="145" t="s">
        <v>37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152</v>
      </c>
      <c r="AT156" s="148" t="s">
        <v>148</v>
      </c>
      <c r="AU156" s="148" t="s">
        <v>153</v>
      </c>
      <c r="AY156" s="13" t="s">
        <v>146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153</v>
      </c>
      <c r="BK156" s="150">
        <f t="shared" si="19"/>
        <v>0</v>
      </c>
      <c r="BL156" s="13" t="s">
        <v>152</v>
      </c>
      <c r="BM156" s="148" t="s">
        <v>352</v>
      </c>
    </row>
    <row r="157" spans="2:65" s="1" customFormat="1" ht="16.5" customHeight="1">
      <c r="B157" s="136"/>
      <c r="C157" s="137" t="s">
        <v>182</v>
      </c>
      <c r="D157" s="137" t="s">
        <v>148</v>
      </c>
      <c r="E157" s="138" t="s">
        <v>353</v>
      </c>
      <c r="F157" s="139" t="s">
        <v>354</v>
      </c>
      <c r="G157" s="140" t="s">
        <v>174</v>
      </c>
      <c r="H157" s="141">
        <v>60.575000000000003</v>
      </c>
      <c r="I157" s="142"/>
      <c r="J157" s="141">
        <f t="shared" si="10"/>
        <v>0</v>
      </c>
      <c r="K157" s="143"/>
      <c r="L157" s="28"/>
      <c r="M157" s="144" t="s">
        <v>1</v>
      </c>
      <c r="N157" s="145" t="s">
        <v>37</v>
      </c>
      <c r="P157" s="146">
        <f t="shared" si="11"/>
        <v>0</v>
      </c>
      <c r="Q157" s="146">
        <v>1.5879999999999998E-2</v>
      </c>
      <c r="R157" s="146">
        <f t="shared" si="12"/>
        <v>0.96193099999999998</v>
      </c>
      <c r="S157" s="146">
        <v>0</v>
      </c>
      <c r="T157" s="147">
        <f t="shared" si="13"/>
        <v>0</v>
      </c>
      <c r="AR157" s="148" t="s">
        <v>152</v>
      </c>
      <c r="AT157" s="148" t="s">
        <v>148</v>
      </c>
      <c r="AU157" s="148" t="s">
        <v>153</v>
      </c>
      <c r="AY157" s="13" t="s">
        <v>146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153</v>
      </c>
      <c r="BK157" s="150">
        <f t="shared" si="19"/>
        <v>0</v>
      </c>
      <c r="BL157" s="13" t="s">
        <v>152</v>
      </c>
      <c r="BM157" s="148" t="s">
        <v>355</v>
      </c>
    </row>
    <row r="158" spans="2:65" s="1" customFormat="1" ht="37.9" customHeight="1">
      <c r="B158" s="136"/>
      <c r="C158" s="137" t="s">
        <v>216</v>
      </c>
      <c r="D158" s="137" t="s">
        <v>148</v>
      </c>
      <c r="E158" s="138" t="s">
        <v>356</v>
      </c>
      <c r="F158" s="139" t="s">
        <v>357</v>
      </c>
      <c r="G158" s="140" t="s">
        <v>174</v>
      </c>
      <c r="H158" s="141">
        <v>2206.65</v>
      </c>
      <c r="I158" s="142"/>
      <c r="J158" s="141">
        <f t="shared" si="10"/>
        <v>0</v>
      </c>
      <c r="K158" s="143"/>
      <c r="L158" s="28"/>
      <c r="M158" s="144" t="s">
        <v>1</v>
      </c>
      <c r="N158" s="145" t="s">
        <v>37</v>
      </c>
      <c r="P158" s="146">
        <f t="shared" si="11"/>
        <v>0</v>
      </c>
      <c r="Q158" s="146">
        <v>0</v>
      </c>
      <c r="R158" s="146">
        <f t="shared" si="12"/>
        <v>0</v>
      </c>
      <c r="S158" s="146">
        <v>0</v>
      </c>
      <c r="T158" s="147">
        <f t="shared" si="13"/>
        <v>0</v>
      </c>
      <c r="AR158" s="148" t="s">
        <v>152</v>
      </c>
      <c r="AT158" s="148" t="s">
        <v>148</v>
      </c>
      <c r="AU158" s="148" t="s">
        <v>153</v>
      </c>
      <c r="AY158" s="13" t="s">
        <v>146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153</v>
      </c>
      <c r="BK158" s="150">
        <f t="shared" si="19"/>
        <v>0</v>
      </c>
      <c r="BL158" s="13" t="s">
        <v>152</v>
      </c>
      <c r="BM158" s="148" t="s">
        <v>358</v>
      </c>
    </row>
    <row r="159" spans="2:65" s="1" customFormat="1" ht="16.5" customHeight="1">
      <c r="B159" s="136"/>
      <c r="C159" s="137" t="s">
        <v>7</v>
      </c>
      <c r="D159" s="137" t="s">
        <v>148</v>
      </c>
      <c r="E159" s="138" t="s">
        <v>359</v>
      </c>
      <c r="F159" s="139" t="s">
        <v>360</v>
      </c>
      <c r="G159" s="140" t="s">
        <v>185</v>
      </c>
      <c r="H159" s="141">
        <v>4.1310000000000002</v>
      </c>
      <c r="I159" s="142"/>
      <c r="J159" s="141">
        <f t="shared" si="10"/>
        <v>0</v>
      </c>
      <c r="K159" s="143"/>
      <c r="L159" s="28"/>
      <c r="M159" s="144" t="s">
        <v>1</v>
      </c>
      <c r="N159" s="145" t="s">
        <v>37</v>
      </c>
      <c r="P159" s="146">
        <f t="shared" si="11"/>
        <v>0</v>
      </c>
      <c r="Q159" s="146">
        <v>1.01895</v>
      </c>
      <c r="R159" s="146">
        <f t="shared" si="12"/>
        <v>4.2092824499999999</v>
      </c>
      <c r="S159" s="146">
        <v>0</v>
      </c>
      <c r="T159" s="147">
        <f t="shared" si="13"/>
        <v>0</v>
      </c>
      <c r="AR159" s="148" t="s">
        <v>152</v>
      </c>
      <c r="AT159" s="148" t="s">
        <v>148</v>
      </c>
      <c r="AU159" s="148" t="s">
        <v>153</v>
      </c>
      <c r="AY159" s="13" t="s">
        <v>146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153</v>
      </c>
      <c r="BK159" s="150">
        <f t="shared" si="19"/>
        <v>0</v>
      </c>
      <c r="BL159" s="13" t="s">
        <v>152</v>
      </c>
      <c r="BM159" s="148" t="s">
        <v>361</v>
      </c>
    </row>
    <row r="160" spans="2:65" s="1" customFormat="1" ht="24.2" customHeight="1">
      <c r="B160" s="136"/>
      <c r="C160" s="137" t="s">
        <v>223</v>
      </c>
      <c r="D160" s="137" t="s">
        <v>148</v>
      </c>
      <c r="E160" s="138" t="s">
        <v>183</v>
      </c>
      <c r="F160" s="139" t="s">
        <v>184</v>
      </c>
      <c r="G160" s="140" t="s">
        <v>185</v>
      </c>
      <c r="H160" s="141">
        <v>2.8959999999999999</v>
      </c>
      <c r="I160" s="142"/>
      <c r="J160" s="141">
        <f t="shared" si="10"/>
        <v>0</v>
      </c>
      <c r="K160" s="143"/>
      <c r="L160" s="28"/>
      <c r="M160" s="144" t="s">
        <v>1</v>
      </c>
      <c r="N160" s="145" t="s">
        <v>37</v>
      </c>
      <c r="P160" s="146">
        <f t="shared" si="11"/>
        <v>0</v>
      </c>
      <c r="Q160" s="146">
        <v>0</v>
      </c>
      <c r="R160" s="146">
        <f t="shared" si="12"/>
        <v>0</v>
      </c>
      <c r="S160" s="146">
        <v>0</v>
      </c>
      <c r="T160" s="147">
        <f t="shared" si="13"/>
        <v>0</v>
      </c>
      <c r="AR160" s="148" t="s">
        <v>152</v>
      </c>
      <c r="AT160" s="148" t="s">
        <v>148</v>
      </c>
      <c r="AU160" s="148" t="s">
        <v>153</v>
      </c>
      <c r="AY160" s="13" t="s">
        <v>146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3" t="s">
        <v>153</v>
      </c>
      <c r="BK160" s="150">
        <f t="shared" si="19"/>
        <v>0</v>
      </c>
      <c r="BL160" s="13" t="s">
        <v>152</v>
      </c>
      <c r="BM160" s="148" t="s">
        <v>362</v>
      </c>
    </row>
    <row r="161" spans="2:65" s="1" customFormat="1" ht="33" customHeight="1">
      <c r="B161" s="136"/>
      <c r="C161" s="137" t="s">
        <v>189</v>
      </c>
      <c r="D161" s="137" t="s">
        <v>148</v>
      </c>
      <c r="E161" s="138" t="s">
        <v>363</v>
      </c>
      <c r="F161" s="139" t="s">
        <v>364</v>
      </c>
      <c r="G161" s="140" t="s">
        <v>151</v>
      </c>
      <c r="H161" s="141">
        <v>13.725</v>
      </c>
      <c r="I161" s="142"/>
      <c r="J161" s="141">
        <f t="shared" si="10"/>
        <v>0</v>
      </c>
      <c r="K161" s="143"/>
      <c r="L161" s="28"/>
      <c r="M161" s="144" t="s">
        <v>1</v>
      </c>
      <c r="N161" s="145" t="s">
        <v>37</v>
      </c>
      <c r="P161" s="146">
        <f t="shared" si="11"/>
        <v>0</v>
      </c>
      <c r="Q161" s="146">
        <v>0</v>
      </c>
      <c r="R161" s="146">
        <f t="shared" si="12"/>
        <v>0</v>
      </c>
      <c r="S161" s="146">
        <v>0</v>
      </c>
      <c r="T161" s="147">
        <f t="shared" si="13"/>
        <v>0</v>
      </c>
      <c r="AR161" s="148" t="s">
        <v>152</v>
      </c>
      <c r="AT161" s="148" t="s">
        <v>148</v>
      </c>
      <c r="AU161" s="148" t="s">
        <v>153</v>
      </c>
      <c r="AY161" s="13" t="s">
        <v>146</v>
      </c>
      <c r="BE161" s="149">
        <f t="shared" si="14"/>
        <v>0</v>
      </c>
      <c r="BF161" s="149">
        <f t="shared" si="15"/>
        <v>0</v>
      </c>
      <c r="BG161" s="149">
        <f t="shared" si="16"/>
        <v>0</v>
      </c>
      <c r="BH161" s="149">
        <f t="shared" si="17"/>
        <v>0</v>
      </c>
      <c r="BI161" s="149">
        <f t="shared" si="18"/>
        <v>0</v>
      </c>
      <c r="BJ161" s="13" t="s">
        <v>153</v>
      </c>
      <c r="BK161" s="150">
        <f t="shared" si="19"/>
        <v>0</v>
      </c>
      <c r="BL161" s="13" t="s">
        <v>152</v>
      </c>
      <c r="BM161" s="148" t="s">
        <v>365</v>
      </c>
    </row>
    <row r="162" spans="2:65" s="1" customFormat="1" ht="33" customHeight="1">
      <c r="B162" s="136"/>
      <c r="C162" s="137" t="s">
        <v>231</v>
      </c>
      <c r="D162" s="137" t="s">
        <v>148</v>
      </c>
      <c r="E162" s="138" t="s">
        <v>366</v>
      </c>
      <c r="F162" s="139" t="s">
        <v>367</v>
      </c>
      <c r="G162" s="140" t="s">
        <v>151</v>
      </c>
      <c r="H162" s="141">
        <v>8</v>
      </c>
      <c r="I162" s="142"/>
      <c r="J162" s="141">
        <f t="shared" si="10"/>
        <v>0</v>
      </c>
      <c r="K162" s="143"/>
      <c r="L162" s="28"/>
      <c r="M162" s="144" t="s">
        <v>1</v>
      </c>
      <c r="N162" s="145" t="s">
        <v>37</v>
      </c>
      <c r="P162" s="146">
        <f t="shared" si="11"/>
        <v>0</v>
      </c>
      <c r="Q162" s="146">
        <v>2.1544500000000002</v>
      </c>
      <c r="R162" s="146">
        <f t="shared" si="12"/>
        <v>17.235600000000002</v>
      </c>
      <c r="S162" s="146">
        <v>0</v>
      </c>
      <c r="T162" s="147">
        <f t="shared" si="13"/>
        <v>0</v>
      </c>
      <c r="AR162" s="148" t="s">
        <v>152</v>
      </c>
      <c r="AT162" s="148" t="s">
        <v>148</v>
      </c>
      <c r="AU162" s="148" t="s">
        <v>153</v>
      </c>
      <c r="AY162" s="13" t="s">
        <v>146</v>
      </c>
      <c r="BE162" s="149">
        <f t="shared" si="14"/>
        <v>0</v>
      </c>
      <c r="BF162" s="149">
        <f t="shared" si="15"/>
        <v>0</v>
      </c>
      <c r="BG162" s="149">
        <f t="shared" si="16"/>
        <v>0</v>
      </c>
      <c r="BH162" s="149">
        <f t="shared" si="17"/>
        <v>0</v>
      </c>
      <c r="BI162" s="149">
        <f t="shared" si="18"/>
        <v>0</v>
      </c>
      <c r="BJ162" s="13" t="s">
        <v>153</v>
      </c>
      <c r="BK162" s="150">
        <f t="shared" si="19"/>
        <v>0</v>
      </c>
      <c r="BL162" s="13" t="s">
        <v>152</v>
      </c>
      <c r="BM162" s="148" t="s">
        <v>368</v>
      </c>
    </row>
    <row r="163" spans="2:65" s="1" customFormat="1" ht="37.9" customHeight="1">
      <c r="B163" s="136"/>
      <c r="C163" s="137" t="s">
        <v>192</v>
      </c>
      <c r="D163" s="137" t="s">
        <v>148</v>
      </c>
      <c r="E163" s="138" t="s">
        <v>369</v>
      </c>
      <c r="F163" s="139" t="s">
        <v>370</v>
      </c>
      <c r="G163" s="140" t="s">
        <v>185</v>
      </c>
      <c r="H163" s="141">
        <v>0.61099999999999999</v>
      </c>
      <c r="I163" s="142"/>
      <c r="J163" s="141">
        <f t="shared" si="10"/>
        <v>0</v>
      </c>
      <c r="K163" s="143"/>
      <c r="L163" s="28"/>
      <c r="M163" s="144" t="s">
        <v>1</v>
      </c>
      <c r="N163" s="145" t="s">
        <v>37</v>
      </c>
      <c r="P163" s="146">
        <f t="shared" si="11"/>
        <v>0</v>
      </c>
      <c r="Q163" s="146">
        <v>1.002</v>
      </c>
      <c r="R163" s="146">
        <f t="shared" si="12"/>
        <v>0.61222200000000004</v>
      </c>
      <c r="S163" s="146">
        <v>0</v>
      </c>
      <c r="T163" s="147">
        <f t="shared" si="13"/>
        <v>0</v>
      </c>
      <c r="AR163" s="148" t="s">
        <v>152</v>
      </c>
      <c r="AT163" s="148" t="s">
        <v>148</v>
      </c>
      <c r="AU163" s="148" t="s">
        <v>153</v>
      </c>
      <c r="AY163" s="13" t="s">
        <v>146</v>
      </c>
      <c r="BE163" s="149">
        <f t="shared" si="14"/>
        <v>0</v>
      </c>
      <c r="BF163" s="149">
        <f t="shared" si="15"/>
        <v>0</v>
      </c>
      <c r="BG163" s="149">
        <f t="shared" si="16"/>
        <v>0</v>
      </c>
      <c r="BH163" s="149">
        <f t="shared" si="17"/>
        <v>0</v>
      </c>
      <c r="BI163" s="149">
        <f t="shared" si="18"/>
        <v>0</v>
      </c>
      <c r="BJ163" s="13" t="s">
        <v>153</v>
      </c>
      <c r="BK163" s="150">
        <f t="shared" si="19"/>
        <v>0</v>
      </c>
      <c r="BL163" s="13" t="s">
        <v>152</v>
      </c>
      <c r="BM163" s="148" t="s">
        <v>371</v>
      </c>
    </row>
    <row r="164" spans="2:65" s="1" customFormat="1" ht="24.2" customHeight="1">
      <c r="B164" s="136"/>
      <c r="C164" s="137" t="s">
        <v>243</v>
      </c>
      <c r="D164" s="137" t="s">
        <v>148</v>
      </c>
      <c r="E164" s="138" t="s">
        <v>372</v>
      </c>
      <c r="F164" s="139" t="s">
        <v>373</v>
      </c>
      <c r="G164" s="140" t="s">
        <v>151</v>
      </c>
      <c r="H164" s="141">
        <v>592</v>
      </c>
      <c r="I164" s="142"/>
      <c r="J164" s="141">
        <f t="shared" si="10"/>
        <v>0</v>
      </c>
      <c r="K164" s="143"/>
      <c r="L164" s="28"/>
      <c r="M164" s="144" t="s">
        <v>1</v>
      </c>
      <c r="N164" s="145" t="s">
        <v>37</v>
      </c>
      <c r="P164" s="146">
        <f t="shared" si="11"/>
        <v>0</v>
      </c>
      <c r="Q164" s="146">
        <v>2.4157199999999999</v>
      </c>
      <c r="R164" s="146">
        <f t="shared" si="12"/>
        <v>1430.1062399999998</v>
      </c>
      <c r="S164" s="146">
        <v>0</v>
      </c>
      <c r="T164" s="147">
        <f t="shared" si="13"/>
        <v>0</v>
      </c>
      <c r="AR164" s="148" t="s">
        <v>152</v>
      </c>
      <c r="AT164" s="148" t="s">
        <v>148</v>
      </c>
      <c r="AU164" s="148" t="s">
        <v>153</v>
      </c>
      <c r="AY164" s="13" t="s">
        <v>146</v>
      </c>
      <c r="BE164" s="149">
        <f t="shared" si="14"/>
        <v>0</v>
      </c>
      <c r="BF164" s="149">
        <f t="shared" si="15"/>
        <v>0</v>
      </c>
      <c r="BG164" s="149">
        <f t="shared" si="16"/>
        <v>0</v>
      </c>
      <c r="BH164" s="149">
        <f t="shared" si="17"/>
        <v>0</v>
      </c>
      <c r="BI164" s="149">
        <f t="shared" si="18"/>
        <v>0</v>
      </c>
      <c r="BJ164" s="13" t="s">
        <v>153</v>
      </c>
      <c r="BK164" s="150">
        <f t="shared" si="19"/>
        <v>0</v>
      </c>
      <c r="BL164" s="13" t="s">
        <v>152</v>
      </c>
      <c r="BM164" s="148" t="s">
        <v>374</v>
      </c>
    </row>
    <row r="165" spans="2:65" s="1" customFormat="1" ht="21.75" customHeight="1">
      <c r="B165" s="136"/>
      <c r="C165" s="137" t="s">
        <v>196</v>
      </c>
      <c r="D165" s="137" t="s">
        <v>148</v>
      </c>
      <c r="E165" s="138" t="s">
        <v>375</v>
      </c>
      <c r="F165" s="139" t="s">
        <v>376</v>
      </c>
      <c r="G165" s="140" t="s">
        <v>174</v>
      </c>
      <c r="H165" s="141">
        <v>1184</v>
      </c>
      <c r="I165" s="142"/>
      <c r="J165" s="141">
        <f t="shared" si="10"/>
        <v>0</v>
      </c>
      <c r="K165" s="143"/>
      <c r="L165" s="28"/>
      <c r="M165" s="144" t="s">
        <v>1</v>
      </c>
      <c r="N165" s="145" t="s">
        <v>37</v>
      </c>
      <c r="P165" s="146">
        <f t="shared" si="11"/>
        <v>0</v>
      </c>
      <c r="Q165" s="146">
        <v>1.6000000000000001E-3</v>
      </c>
      <c r="R165" s="146">
        <f t="shared" si="12"/>
        <v>1.8944000000000001</v>
      </c>
      <c r="S165" s="146">
        <v>0</v>
      </c>
      <c r="T165" s="147">
        <f t="shared" si="13"/>
        <v>0</v>
      </c>
      <c r="AR165" s="148" t="s">
        <v>152</v>
      </c>
      <c r="AT165" s="148" t="s">
        <v>148</v>
      </c>
      <c r="AU165" s="148" t="s">
        <v>153</v>
      </c>
      <c r="AY165" s="13" t="s">
        <v>146</v>
      </c>
      <c r="BE165" s="149">
        <f t="shared" si="14"/>
        <v>0</v>
      </c>
      <c r="BF165" s="149">
        <f t="shared" si="15"/>
        <v>0</v>
      </c>
      <c r="BG165" s="149">
        <f t="shared" si="16"/>
        <v>0</v>
      </c>
      <c r="BH165" s="149">
        <f t="shared" si="17"/>
        <v>0</v>
      </c>
      <c r="BI165" s="149">
        <f t="shared" si="18"/>
        <v>0</v>
      </c>
      <c r="BJ165" s="13" t="s">
        <v>153</v>
      </c>
      <c r="BK165" s="150">
        <f t="shared" si="19"/>
        <v>0</v>
      </c>
      <c r="BL165" s="13" t="s">
        <v>152</v>
      </c>
      <c r="BM165" s="148" t="s">
        <v>377</v>
      </c>
    </row>
    <row r="166" spans="2:65" s="1" customFormat="1" ht="21.75" customHeight="1">
      <c r="B166" s="136"/>
      <c r="C166" s="137" t="s">
        <v>251</v>
      </c>
      <c r="D166" s="137" t="s">
        <v>148</v>
      </c>
      <c r="E166" s="138" t="s">
        <v>378</v>
      </c>
      <c r="F166" s="139" t="s">
        <v>379</v>
      </c>
      <c r="G166" s="140" t="s">
        <v>174</v>
      </c>
      <c r="H166" s="141">
        <v>1184</v>
      </c>
      <c r="I166" s="142"/>
      <c r="J166" s="141">
        <f t="shared" si="10"/>
        <v>0</v>
      </c>
      <c r="K166" s="143"/>
      <c r="L166" s="28"/>
      <c r="M166" s="144" t="s">
        <v>1</v>
      </c>
      <c r="N166" s="145" t="s">
        <v>37</v>
      </c>
      <c r="P166" s="146">
        <f t="shared" si="11"/>
        <v>0</v>
      </c>
      <c r="Q166" s="146">
        <v>0</v>
      </c>
      <c r="R166" s="146">
        <f t="shared" si="12"/>
        <v>0</v>
      </c>
      <c r="S166" s="146">
        <v>0</v>
      </c>
      <c r="T166" s="147">
        <f t="shared" si="13"/>
        <v>0</v>
      </c>
      <c r="AR166" s="148" t="s">
        <v>152</v>
      </c>
      <c r="AT166" s="148" t="s">
        <v>148</v>
      </c>
      <c r="AU166" s="148" t="s">
        <v>153</v>
      </c>
      <c r="AY166" s="13" t="s">
        <v>146</v>
      </c>
      <c r="BE166" s="149">
        <f t="shared" si="14"/>
        <v>0</v>
      </c>
      <c r="BF166" s="149">
        <f t="shared" si="15"/>
        <v>0</v>
      </c>
      <c r="BG166" s="149">
        <f t="shared" si="16"/>
        <v>0</v>
      </c>
      <c r="BH166" s="149">
        <f t="shared" si="17"/>
        <v>0</v>
      </c>
      <c r="BI166" s="149">
        <f t="shared" si="18"/>
        <v>0</v>
      </c>
      <c r="BJ166" s="13" t="s">
        <v>153</v>
      </c>
      <c r="BK166" s="150">
        <f t="shared" si="19"/>
        <v>0</v>
      </c>
      <c r="BL166" s="13" t="s">
        <v>152</v>
      </c>
      <c r="BM166" s="148" t="s">
        <v>380</v>
      </c>
    </row>
    <row r="167" spans="2:65" s="1" customFormat="1" ht="37.9" customHeight="1">
      <c r="B167" s="136"/>
      <c r="C167" s="137" t="s">
        <v>200</v>
      </c>
      <c r="D167" s="137" t="s">
        <v>148</v>
      </c>
      <c r="E167" s="138" t="s">
        <v>381</v>
      </c>
      <c r="F167" s="139" t="s">
        <v>382</v>
      </c>
      <c r="G167" s="140" t="s">
        <v>174</v>
      </c>
      <c r="H167" s="141">
        <v>16800</v>
      </c>
      <c r="I167" s="142"/>
      <c r="J167" s="141">
        <f t="shared" si="10"/>
        <v>0</v>
      </c>
      <c r="K167" s="143"/>
      <c r="L167" s="28"/>
      <c r="M167" s="144" t="s">
        <v>1</v>
      </c>
      <c r="N167" s="145" t="s">
        <v>37</v>
      </c>
      <c r="P167" s="146">
        <f t="shared" si="11"/>
        <v>0</v>
      </c>
      <c r="Q167" s="146">
        <v>0</v>
      </c>
      <c r="R167" s="146">
        <f t="shared" si="12"/>
        <v>0</v>
      </c>
      <c r="S167" s="146">
        <v>0</v>
      </c>
      <c r="T167" s="147">
        <f t="shared" si="13"/>
        <v>0</v>
      </c>
      <c r="AR167" s="148" t="s">
        <v>152</v>
      </c>
      <c r="AT167" s="148" t="s">
        <v>148</v>
      </c>
      <c r="AU167" s="148" t="s">
        <v>153</v>
      </c>
      <c r="AY167" s="13" t="s">
        <v>146</v>
      </c>
      <c r="BE167" s="149">
        <f t="shared" si="14"/>
        <v>0</v>
      </c>
      <c r="BF167" s="149">
        <f t="shared" si="15"/>
        <v>0</v>
      </c>
      <c r="BG167" s="149">
        <f t="shared" si="16"/>
        <v>0</v>
      </c>
      <c r="BH167" s="149">
        <f t="shared" si="17"/>
        <v>0</v>
      </c>
      <c r="BI167" s="149">
        <f t="shared" si="18"/>
        <v>0</v>
      </c>
      <c r="BJ167" s="13" t="s">
        <v>153</v>
      </c>
      <c r="BK167" s="150">
        <f t="shared" si="19"/>
        <v>0</v>
      </c>
      <c r="BL167" s="13" t="s">
        <v>152</v>
      </c>
      <c r="BM167" s="148" t="s">
        <v>383</v>
      </c>
    </row>
    <row r="168" spans="2:65" s="1" customFormat="1" ht="24.2" customHeight="1">
      <c r="B168" s="136"/>
      <c r="C168" s="137" t="s">
        <v>260</v>
      </c>
      <c r="D168" s="137" t="s">
        <v>148</v>
      </c>
      <c r="E168" s="138" t="s">
        <v>384</v>
      </c>
      <c r="F168" s="139" t="s">
        <v>385</v>
      </c>
      <c r="G168" s="140" t="s">
        <v>199</v>
      </c>
      <c r="H168" s="141">
        <v>135</v>
      </c>
      <c r="I168" s="142"/>
      <c r="J168" s="141">
        <f t="shared" si="10"/>
        <v>0</v>
      </c>
      <c r="K168" s="143"/>
      <c r="L168" s="28"/>
      <c r="M168" s="144" t="s">
        <v>1</v>
      </c>
      <c r="N168" s="145" t="s">
        <v>37</v>
      </c>
      <c r="P168" s="146">
        <f t="shared" si="11"/>
        <v>0</v>
      </c>
      <c r="Q168" s="146">
        <v>0</v>
      </c>
      <c r="R168" s="146">
        <f t="shared" si="12"/>
        <v>0</v>
      </c>
      <c r="S168" s="146">
        <v>0</v>
      </c>
      <c r="T168" s="147">
        <f t="shared" si="13"/>
        <v>0</v>
      </c>
      <c r="AR168" s="148" t="s">
        <v>152</v>
      </c>
      <c r="AT168" s="148" t="s">
        <v>148</v>
      </c>
      <c r="AU168" s="148" t="s">
        <v>153</v>
      </c>
      <c r="AY168" s="13" t="s">
        <v>146</v>
      </c>
      <c r="BE168" s="149">
        <f t="shared" si="14"/>
        <v>0</v>
      </c>
      <c r="BF168" s="149">
        <f t="shared" si="15"/>
        <v>0</v>
      </c>
      <c r="BG168" s="149">
        <f t="shared" si="16"/>
        <v>0</v>
      </c>
      <c r="BH168" s="149">
        <f t="shared" si="17"/>
        <v>0</v>
      </c>
      <c r="BI168" s="149">
        <f t="shared" si="18"/>
        <v>0</v>
      </c>
      <c r="BJ168" s="13" t="s">
        <v>153</v>
      </c>
      <c r="BK168" s="150">
        <f t="shared" si="19"/>
        <v>0</v>
      </c>
      <c r="BL168" s="13" t="s">
        <v>152</v>
      </c>
      <c r="BM168" s="148" t="s">
        <v>386</v>
      </c>
    </row>
    <row r="169" spans="2:65" s="1" customFormat="1" ht="24.2" customHeight="1">
      <c r="B169" s="136"/>
      <c r="C169" s="137" t="s">
        <v>204</v>
      </c>
      <c r="D169" s="137" t="s">
        <v>148</v>
      </c>
      <c r="E169" s="138" t="s">
        <v>197</v>
      </c>
      <c r="F169" s="139" t="s">
        <v>198</v>
      </c>
      <c r="G169" s="140" t="s">
        <v>199</v>
      </c>
      <c r="H169" s="141">
        <v>17</v>
      </c>
      <c r="I169" s="142"/>
      <c r="J169" s="141">
        <f t="shared" si="10"/>
        <v>0</v>
      </c>
      <c r="K169" s="143"/>
      <c r="L169" s="28"/>
      <c r="M169" s="144" t="s">
        <v>1</v>
      </c>
      <c r="N169" s="145" t="s">
        <v>37</v>
      </c>
      <c r="P169" s="146">
        <f t="shared" si="11"/>
        <v>0</v>
      </c>
      <c r="Q169" s="146">
        <v>0</v>
      </c>
      <c r="R169" s="146">
        <f t="shared" si="12"/>
        <v>0</v>
      </c>
      <c r="S169" s="146">
        <v>0</v>
      </c>
      <c r="T169" s="147">
        <f t="shared" si="13"/>
        <v>0</v>
      </c>
      <c r="AR169" s="148" t="s">
        <v>152</v>
      </c>
      <c r="AT169" s="148" t="s">
        <v>148</v>
      </c>
      <c r="AU169" s="148" t="s">
        <v>153</v>
      </c>
      <c r="AY169" s="13" t="s">
        <v>146</v>
      </c>
      <c r="BE169" s="149">
        <f t="shared" si="14"/>
        <v>0</v>
      </c>
      <c r="BF169" s="149">
        <f t="shared" si="15"/>
        <v>0</v>
      </c>
      <c r="BG169" s="149">
        <f t="shared" si="16"/>
        <v>0</v>
      </c>
      <c r="BH169" s="149">
        <f t="shared" si="17"/>
        <v>0</v>
      </c>
      <c r="BI169" s="149">
        <f t="shared" si="18"/>
        <v>0</v>
      </c>
      <c r="BJ169" s="13" t="s">
        <v>153</v>
      </c>
      <c r="BK169" s="150">
        <f t="shared" si="19"/>
        <v>0</v>
      </c>
      <c r="BL169" s="13" t="s">
        <v>152</v>
      </c>
      <c r="BM169" s="148" t="s">
        <v>387</v>
      </c>
    </row>
    <row r="170" spans="2:65" s="1" customFormat="1" ht="21.75" customHeight="1">
      <c r="B170" s="136"/>
      <c r="C170" s="137" t="s">
        <v>270</v>
      </c>
      <c r="D170" s="137" t="s">
        <v>148</v>
      </c>
      <c r="E170" s="138" t="s">
        <v>202</v>
      </c>
      <c r="F170" s="139" t="s">
        <v>203</v>
      </c>
      <c r="G170" s="140" t="s">
        <v>199</v>
      </c>
      <c r="H170" s="141">
        <v>4</v>
      </c>
      <c r="I170" s="142"/>
      <c r="J170" s="141">
        <f t="shared" si="10"/>
        <v>0</v>
      </c>
      <c r="K170" s="143"/>
      <c r="L170" s="28"/>
      <c r="M170" s="144" t="s">
        <v>1</v>
      </c>
      <c r="N170" s="145" t="s">
        <v>37</v>
      </c>
      <c r="P170" s="146">
        <f t="shared" si="11"/>
        <v>0</v>
      </c>
      <c r="Q170" s="146">
        <v>0</v>
      </c>
      <c r="R170" s="146">
        <f t="shared" si="12"/>
        <v>0</v>
      </c>
      <c r="S170" s="146">
        <v>0</v>
      </c>
      <c r="T170" s="147">
        <f t="shared" si="13"/>
        <v>0</v>
      </c>
      <c r="AR170" s="148" t="s">
        <v>152</v>
      </c>
      <c r="AT170" s="148" t="s">
        <v>148</v>
      </c>
      <c r="AU170" s="148" t="s">
        <v>153</v>
      </c>
      <c r="AY170" s="13" t="s">
        <v>146</v>
      </c>
      <c r="BE170" s="149">
        <f t="shared" si="14"/>
        <v>0</v>
      </c>
      <c r="BF170" s="149">
        <f t="shared" si="15"/>
        <v>0</v>
      </c>
      <c r="BG170" s="149">
        <f t="shared" si="16"/>
        <v>0</v>
      </c>
      <c r="BH170" s="149">
        <f t="shared" si="17"/>
        <v>0</v>
      </c>
      <c r="BI170" s="149">
        <f t="shared" si="18"/>
        <v>0</v>
      </c>
      <c r="BJ170" s="13" t="s">
        <v>153</v>
      </c>
      <c r="BK170" s="150">
        <f t="shared" si="19"/>
        <v>0</v>
      </c>
      <c r="BL170" s="13" t="s">
        <v>152</v>
      </c>
      <c r="BM170" s="148" t="s">
        <v>388</v>
      </c>
    </row>
    <row r="171" spans="2:65" s="11" customFormat="1" ht="22.9" customHeight="1">
      <c r="B171" s="125"/>
      <c r="D171" s="126" t="s">
        <v>70</v>
      </c>
      <c r="E171" s="134" t="s">
        <v>152</v>
      </c>
      <c r="F171" s="134" t="s">
        <v>230</v>
      </c>
      <c r="I171" s="128"/>
      <c r="J171" s="135">
        <f>BK171</f>
        <v>0</v>
      </c>
      <c r="L171" s="125"/>
      <c r="M171" s="129"/>
      <c r="P171" s="130">
        <f>SUM(P172:P173)</f>
        <v>0</v>
      </c>
      <c r="R171" s="130">
        <f>SUM(R172:R173)</f>
        <v>0</v>
      </c>
      <c r="T171" s="131">
        <f>SUM(T172:T173)</f>
        <v>0</v>
      </c>
      <c r="AR171" s="126" t="s">
        <v>79</v>
      </c>
      <c r="AT171" s="132" t="s">
        <v>70</v>
      </c>
      <c r="AU171" s="132" t="s">
        <v>79</v>
      </c>
      <c r="AY171" s="126" t="s">
        <v>146</v>
      </c>
      <c r="BK171" s="133">
        <f>SUM(BK172:BK173)</f>
        <v>0</v>
      </c>
    </row>
    <row r="172" spans="2:65" s="1" customFormat="1" ht="24.2" customHeight="1">
      <c r="B172" s="136"/>
      <c r="C172" s="137" t="s">
        <v>208</v>
      </c>
      <c r="D172" s="137" t="s">
        <v>148</v>
      </c>
      <c r="E172" s="138" t="s">
        <v>389</v>
      </c>
      <c r="F172" s="139" t="s">
        <v>390</v>
      </c>
      <c r="G172" s="140" t="s">
        <v>151</v>
      </c>
      <c r="H172" s="141">
        <v>17.513999999999999</v>
      </c>
      <c r="I172" s="142"/>
      <c r="J172" s="141">
        <f>ROUND(I172*H172,3)</f>
        <v>0</v>
      </c>
      <c r="K172" s="143"/>
      <c r="L172" s="28"/>
      <c r="M172" s="144" t="s">
        <v>1</v>
      </c>
      <c r="N172" s="145" t="s">
        <v>37</v>
      </c>
      <c r="P172" s="146">
        <f>O172*H172</f>
        <v>0</v>
      </c>
      <c r="Q172" s="146">
        <v>0</v>
      </c>
      <c r="R172" s="146">
        <f>Q172*H172</f>
        <v>0</v>
      </c>
      <c r="S172" s="146">
        <v>0</v>
      </c>
      <c r="T172" s="147">
        <f>S172*H172</f>
        <v>0</v>
      </c>
      <c r="AR172" s="148" t="s">
        <v>152</v>
      </c>
      <c r="AT172" s="148" t="s">
        <v>148</v>
      </c>
      <c r="AU172" s="148" t="s">
        <v>153</v>
      </c>
      <c r="AY172" s="13" t="s">
        <v>146</v>
      </c>
      <c r="BE172" s="149">
        <f>IF(N172="základná",J172,0)</f>
        <v>0</v>
      </c>
      <c r="BF172" s="149">
        <f>IF(N172="znížená",J172,0)</f>
        <v>0</v>
      </c>
      <c r="BG172" s="149">
        <f>IF(N172="zákl. prenesená",J172,0)</f>
        <v>0</v>
      </c>
      <c r="BH172" s="149">
        <f>IF(N172="zníž. prenesená",J172,0)</f>
        <v>0</v>
      </c>
      <c r="BI172" s="149">
        <f>IF(N172="nulová",J172,0)</f>
        <v>0</v>
      </c>
      <c r="BJ172" s="13" t="s">
        <v>153</v>
      </c>
      <c r="BK172" s="150">
        <f>ROUND(I172*H172,3)</f>
        <v>0</v>
      </c>
      <c r="BL172" s="13" t="s">
        <v>152</v>
      </c>
      <c r="BM172" s="148" t="s">
        <v>391</v>
      </c>
    </row>
    <row r="173" spans="2:65" s="1" customFormat="1" ht="37.9" customHeight="1">
      <c r="B173" s="136"/>
      <c r="C173" s="137" t="s">
        <v>283</v>
      </c>
      <c r="D173" s="137" t="s">
        <v>148</v>
      </c>
      <c r="E173" s="138" t="s">
        <v>392</v>
      </c>
      <c r="F173" s="139" t="s">
        <v>393</v>
      </c>
      <c r="G173" s="140" t="s">
        <v>151</v>
      </c>
      <c r="H173" s="141">
        <v>2.919</v>
      </c>
      <c r="I173" s="142"/>
      <c r="J173" s="141">
        <f>ROUND(I173*H173,3)</f>
        <v>0</v>
      </c>
      <c r="K173" s="143"/>
      <c r="L173" s="28"/>
      <c r="M173" s="144" t="s">
        <v>1</v>
      </c>
      <c r="N173" s="145" t="s">
        <v>37</v>
      </c>
      <c r="P173" s="146">
        <f>O173*H173</f>
        <v>0</v>
      </c>
      <c r="Q173" s="146">
        <v>0</v>
      </c>
      <c r="R173" s="146">
        <f>Q173*H173</f>
        <v>0</v>
      </c>
      <c r="S173" s="146">
        <v>0</v>
      </c>
      <c r="T173" s="147">
        <f>S173*H173</f>
        <v>0</v>
      </c>
      <c r="AR173" s="148" t="s">
        <v>152</v>
      </c>
      <c r="AT173" s="148" t="s">
        <v>148</v>
      </c>
      <c r="AU173" s="148" t="s">
        <v>153</v>
      </c>
      <c r="AY173" s="13" t="s">
        <v>146</v>
      </c>
      <c r="BE173" s="149">
        <f>IF(N173="základná",J173,0)</f>
        <v>0</v>
      </c>
      <c r="BF173" s="149">
        <f>IF(N173="znížená",J173,0)</f>
        <v>0</v>
      </c>
      <c r="BG173" s="149">
        <f>IF(N173="zákl. prenesená",J173,0)</f>
        <v>0</v>
      </c>
      <c r="BH173" s="149">
        <f>IF(N173="zníž. prenesená",J173,0)</f>
        <v>0</v>
      </c>
      <c r="BI173" s="149">
        <f>IF(N173="nulová",J173,0)</f>
        <v>0</v>
      </c>
      <c r="BJ173" s="13" t="s">
        <v>153</v>
      </c>
      <c r="BK173" s="150">
        <f>ROUND(I173*H173,3)</f>
        <v>0</v>
      </c>
      <c r="BL173" s="13" t="s">
        <v>152</v>
      </c>
      <c r="BM173" s="148" t="s">
        <v>394</v>
      </c>
    </row>
    <row r="174" spans="2:65" s="11" customFormat="1" ht="22.9" customHeight="1">
      <c r="B174" s="125"/>
      <c r="D174" s="126" t="s">
        <v>70</v>
      </c>
      <c r="E174" s="134" t="s">
        <v>163</v>
      </c>
      <c r="F174" s="134" t="s">
        <v>395</v>
      </c>
      <c r="I174" s="128"/>
      <c r="J174" s="135">
        <f>BK174</f>
        <v>0</v>
      </c>
      <c r="L174" s="125"/>
      <c r="M174" s="129"/>
      <c r="P174" s="130">
        <f>SUM(P175:P183)</f>
        <v>0</v>
      </c>
      <c r="R174" s="130">
        <f>SUM(R175:R183)</f>
        <v>3920.5946599999997</v>
      </c>
      <c r="T174" s="131">
        <f>SUM(T175:T183)</f>
        <v>0</v>
      </c>
      <c r="AR174" s="126" t="s">
        <v>79</v>
      </c>
      <c r="AT174" s="132" t="s">
        <v>70</v>
      </c>
      <c r="AU174" s="132" t="s">
        <v>79</v>
      </c>
      <c r="AY174" s="126" t="s">
        <v>146</v>
      </c>
      <c r="BK174" s="133">
        <f>SUM(BK175:BK183)</f>
        <v>0</v>
      </c>
    </row>
    <row r="175" spans="2:65" s="1" customFormat="1" ht="24.2" customHeight="1">
      <c r="B175" s="136"/>
      <c r="C175" s="151" t="s">
        <v>212</v>
      </c>
      <c r="D175" s="151" t="s">
        <v>235</v>
      </c>
      <c r="E175" s="152" t="s">
        <v>396</v>
      </c>
      <c r="F175" s="153" t="s">
        <v>397</v>
      </c>
      <c r="G175" s="154" t="s">
        <v>199</v>
      </c>
      <c r="H175" s="155">
        <v>30</v>
      </c>
      <c r="I175" s="156"/>
      <c r="J175" s="155">
        <f t="shared" ref="J175:J183" si="20">ROUND(I175*H175,3)</f>
        <v>0</v>
      </c>
      <c r="K175" s="157"/>
      <c r="L175" s="158"/>
      <c r="M175" s="159" t="s">
        <v>1</v>
      </c>
      <c r="N175" s="160" t="s">
        <v>37</v>
      </c>
      <c r="P175" s="146">
        <f t="shared" ref="P175:P183" si="21">O175*H175</f>
        <v>0</v>
      </c>
      <c r="Q175" s="146">
        <v>0</v>
      </c>
      <c r="R175" s="146">
        <f t="shared" ref="R175:R183" si="22">Q175*H175</f>
        <v>0</v>
      </c>
      <c r="S175" s="146">
        <v>0</v>
      </c>
      <c r="T175" s="147">
        <f t="shared" ref="T175:T183" si="23">S175*H175</f>
        <v>0</v>
      </c>
      <c r="AR175" s="148" t="s">
        <v>162</v>
      </c>
      <c r="AT175" s="148" t="s">
        <v>235</v>
      </c>
      <c r="AU175" s="148" t="s">
        <v>153</v>
      </c>
      <c r="AY175" s="13" t="s">
        <v>146</v>
      </c>
      <c r="BE175" s="149">
        <f t="shared" ref="BE175:BE183" si="24">IF(N175="základná",J175,0)</f>
        <v>0</v>
      </c>
      <c r="BF175" s="149">
        <f t="shared" ref="BF175:BF183" si="25">IF(N175="znížená",J175,0)</f>
        <v>0</v>
      </c>
      <c r="BG175" s="149">
        <f t="shared" ref="BG175:BG183" si="26">IF(N175="zákl. prenesená",J175,0)</f>
        <v>0</v>
      </c>
      <c r="BH175" s="149">
        <f t="shared" ref="BH175:BH183" si="27">IF(N175="zníž. prenesená",J175,0)</f>
        <v>0</v>
      </c>
      <c r="BI175" s="149">
        <f t="shared" ref="BI175:BI183" si="28">IF(N175="nulová",J175,0)</f>
        <v>0</v>
      </c>
      <c r="BJ175" s="13" t="s">
        <v>153</v>
      </c>
      <c r="BK175" s="150">
        <f t="shared" ref="BK175:BK183" si="29">ROUND(I175*H175,3)</f>
        <v>0</v>
      </c>
      <c r="BL175" s="13" t="s">
        <v>152</v>
      </c>
      <c r="BM175" s="148" t="s">
        <v>398</v>
      </c>
    </row>
    <row r="176" spans="2:65" s="1" customFormat="1" ht="24.2" customHeight="1">
      <c r="B176" s="136"/>
      <c r="C176" s="137" t="s">
        <v>291</v>
      </c>
      <c r="D176" s="137" t="s">
        <v>148</v>
      </c>
      <c r="E176" s="138" t="s">
        <v>399</v>
      </c>
      <c r="F176" s="139" t="s">
        <v>400</v>
      </c>
      <c r="G176" s="140" t="s">
        <v>174</v>
      </c>
      <c r="H176" s="141">
        <v>1763</v>
      </c>
      <c r="I176" s="142"/>
      <c r="J176" s="141">
        <f t="shared" si="20"/>
        <v>0</v>
      </c>
      <c r="K176" s="143"/>
      <c r="L176" s="28"/>
      <c r="M176" s="144" t="s">
        <v>1</v>
      </c>
      <c r="N176" s="145" t="s">
        <v>37</v>
      </c>
      <c r="P176" s="146">
        <f t="shared" si="21"/>
        <v>0</v>
      </c>
      <c r="Q176" s="146">
        <v>3.0000000000000001E-5</v>
      </c>
      <c r="R176" s="146">
        <f t="shared" si="22"/>
        <v>5.289E-2</v>
      </c>
      <c r="S176" s="146">
        <v>0</v>
      </c>
      <c r="T176" s="147">
        <f t="shared" si="23"/>
        <v>0</v>
      </c>
      <c r="AR176" s="148" t="s">
        <v>152</v>
      </c>
      <c r="AT176" s="148" t="s">
        <v>148</v>
      </c>
      <c r="AU176" s="148" t="s">
        <v>153</v>
      </c>
      <c r="AY176" s="13" t="s">
        <v>146</v>
      </c>
      <c r="BE176" s="149">
        <f t="shared" si="24"/>
        <v>0</v>
      </c>
      <c r="BF176" s="149">
        <f t="shared" si="25"/>
        <v>0</v>
      </c>
      <c r="BG176" s="149">
        <f t="shared" si="26"/>
        <v>0</v>
      </c>
      <c r="BH176" s="149">
        <f t="shared" si="27"/>
        <v>0</v>
      </c>
      <c r="BI176" s="149">
        <f t="shared" si="28"/>
        <v>0</v>
      </c>
      <c r="BJ176" s="13" t="s">
        <v>153</v>
      </c>
      <c r="BK176" s="150">
        <f t="shared" si="29"/>
        <v>0</v>
      </c>
      <c r="BL176" s="13" t="s">
        <v>152</v>
      </c>
      <c r="BM176" s="148" t="s">
        <v>401</v>
      </c>
    </row>
    <row r="177" spans="2:65" s="1" customFormat="1" ht="16.5" customHeight="1">
      <c r="B177" s="136"/>
      <c r="C177" s="151" t="s">
        <v>215</v>
      </c>
      <c r="D177" s="151" t="s">
        <v>235</v>
      </c>
      <c r="E177" s="152" t="s">
        <v>402</v>
      </c>
      <c r="F177" s="153" t="s">
        <v>403</v>
      </c>
      <c r="G177" s="154" t="s">
        <v>174</v>
      </c>
      <c r="H177" s="155">
        <v>1763</v>
      </c>
      <c r="I177" s="156"/>
      <c r="J177" s="155">
        <f t="shared" si="20"/>
        <v>0</v>
      </c>
      <c r="K177" s="157"/>
      <c r="L177" s="158"/>
      <c r="M177" s="159" t="s">
        <v>1</v>
      </c>
      <c r="N177" s="160" t="s">
        <v>37</v>
      </c>
      <c r="P177" s="146">
        <f t="shared" si="21"/>
        <v>0</v>
      </c>
      <c r="Q177" s="146">
        <v>2.5000000000000001E-4</v>
      </c>
      <c r="R177" s="146">
        <f t="shared" si="22"/>
        <v>0.44075000000000003</v>
      </c>
      <c r="S177" s="146">
        <v>0</v>
      </c>
      <c r="T177" s="147">
        <f t="shared" si="23"/>
        <v>0</v>
      </c>
      <c r="AR177" s="148" t="s">
        <v>162</v>
      </c>
      <c r="AT177" s="148" t="s">
        <v>235</v>
      </c>
      <c r="AU177" s="148" t="s">
        <v>153</v>
      </c>
      <c r="AY177" s="13" t="s">
        <v>146</v>
      </c>
      <c r="BE177" s="149">
        <f t="shared" si="24"/>
        <v>0</v>
      </c>
      <c r="BF177" s="149">
        <f t="shared" si="25"/>
        <v>0</v>
      </c>
      <c r="BG177" s="149">
        <f t="shared" si="26"/>
        <v>0</v>
      </c>
      <c r="BH177" s="149">
        <f t="shared" si="27"/>
        <v>0</v>
      </c>
      <c r="BI177" s="149">
        <f t="shared" si="28"/>
        <v>0</v>
      </c>
      <c r="BJ177" s="13" t="s">
        <v>153</v>
      </c>
      <c r="BK177" s="150">
        <f t="shared" si="29"/>
        <v>0</v>
      </c>
      <c r="BL177" s="13" t="s">
        <v>152</v>
      </c>
      <c r="BM177" s="148" t="s">
        <v>404</v>
      </c>
    </row>
    <row r="178" spans="2:65" s="1" customFormat="1" ht="33" customHeight="1">
      <c r="B178" s="136"/>
      <c r="C178" s="137" t="s">
        <v>405</v>
      </c>
      <c r="D178" s="137" t="s">
        <v>148</v>
      </c>
      <c r="E178" s="138" t="s">
        <v>406</v>
      </c>
      <c r="F178" s="139" t="s">
        <v>407</v>
      </c>
      <c r="G178" s="140" t="s">
        <v>174</v>
      </c>
      <c r="H178" s="141">
        <v>1763</v>
      </c>
      <c r="I178" s="142"/>
      <c r="J178" s="141">
        <f t="shared" si="20"/>
        <v>0</v>
      </c>
      <c r="K178" s="143"/>
      <c r="L178" s="28"/>
      <c r="M178" s="144" t="s">
        <v>1</v>
      </c>
      <c r="N178" s="145" t="s">
        <v>37</v>
      </c>
      <c r="P178" s="146">
        <f t="shared" si="21"/>
        <v>0</v>
      </c>
      <c r="Q178" s="146">
        <v>0</v>
      </c>
      <c r="R178" s="146">
        <f t="shared" si="22"/>
        <v>0</v>
      </c>
      <c r="S178" s="146">
        <v>0</v>
      </c>
      <c r="T178" s="147">
        <f t="shared" si="23"/>
        <v>0</v>
      </c>
      <c r="AR178" s="148" t="s">
        <v>152</v>
      </c>
      <c r="AT178" s="148" t="s">
        <v>148</v>
      </c>
      <c r="AU178" s="148" t="s">
        <v>153</v>
      </c>
      <c r="AY178" s="13" t="s">
        <v>146</v>
      </c>
      <c r="BE178" s="149">
        <f t="shared" si="24"/>
        <v>0</v>
      </c>
      <c r="BF178" s="149">
        <f t="shared" si="25"/>
        <v>0</v>
      </c>
      <c r="BG178" s="149">
        <f t="shared" si="26"/>
        <v>0</v>
      </c>
      <c r="BH178" s="149">
        <f t="shared" si="27"/>
        <v>0</v>
      </c>
      <c r="BI178" s="149">
        <f t="shared" si="28"/>
        <v>0</v>
      </c>
      <c r="BJ178" s="13" t="s">
        <v>153</v>
      </c>
      <c r="BK178" s="150">
        <f t="shared" si="29"/>
        <v>0</v>
      </c>
      <c r="BL178" s="13" t="s">
        <v>152</v>
      </c>
      <c r="BM178" s="148" t="s">
        <v>408</v>
      </c>
    </row>
    <row r="179" spans="2:65" s="1" customFormat="1" ht="33" customHeight="1">
      <c r="B179" s="136"/>
      <c r="C179" s="137" t="s">
        <v>219</v>
      </c>
      <c r="D179" s="137" t="s">
        <v>148</v>
      </c>
      <c r="E179" s="138" t="s">
        <v>409</v>
      </c>
      <c r="F179" s="139" t="s">
        <v>410</v>
      </c>
      <c r="G179" s="140" t="s">
        <v>174</v>
      </c>
      <c r="H179" s="141">
        <v>1763</v>
      </c>
      <c r="I179" s="142"/>
      <c r="J179" s="141">
        <f t="shared" si="20"/>
        <v>0</v>
      </c>
      <c r="K179" s="143"/>
      <c r="L179" s="28"/>
      <c r="M179" s="144" t="s">
        <v>1</v>
      </c>
      <c r="N179" s="145" t="s">
        <v>37</v>
      </c>
      <c r="P179" s="146">
        <f t="shared" si="21"/>
        <v>0</v>
      </c>
      <c r="Q179" s="146">
        <v>0</v>
      </c>
      <c r="R179" s="146">
        <f t="shared" si="22"/>
        <v>0</v>
      </c>
      <c r="S179" s="146">
        <v>0</v>
      </c>
      <c r="T179" s="147">
        <f t="shared" si="23"/>
        <v>0</v>
      </c>
      <c r="AR179" s="148" t="s">
        <v>152</v>
      </c>
      <c r="AT179" s="148" t="s">
        <v>148</v>
      </c>
      <c r="AU179" s="148" t="s">
        <v>153</v>
      </c>
      <c r="AY179" s="13" t="s">
        <v>146</v>
      </c>
      <c r="BE179" s="149">
        <f t="shared" si="24"/>
        <v>0</v>
      </c>
      <c r="BF179" s="149">
        <f t="shared" si="25"/>
        <v>0</v>
      </c>
      <c r="BG179" s="149">
        <f t="shared" si="26"/>
        <v>0</v>
      </c>
      <c r="BH179" s="149">
        <f t="shared" si="27"/>
        <v>0</v>
      </c>
      <c r="BI179" s="149">
        <f t="shared" si="28"/>
        <v>0</v>
      </c>
      <c r="BJ179" s="13" t="s">
        <v>153</v>
      </c>
      <c r="BK179" s="150">
        <f t="shared" si="29"/>
        <v>0</v>
      </c>
      <c r="BL179" s="13" t="s">
        <v>152</v>
      </c>
      <c r="BM179" s="148" t="s">
        <v>411</v>
      </c>
    </row>
    <row r="180" spans="2:65" s="1" customFormat="1" ht="33" customHeight="1">
      <c r="B180" s="136"/>
      <c r="C180" s="137" t="s">
        <v>412</v>
      </c>
      <c r="D180" s="137" t="s">
        <v>148</v>
      </c>
      <c r="E180" s="138" t="s">
        <v>413</v>
      </c>
      <c r="F180" s="139" t="s">
        <v>414</v>
      </c>
      <c r="G180" s="140" t="s">
        <v>174</v>
      </c>
      <c r="H180" s="141">
        <v>1763</v>
      </c>
      <c r="I180" s="142"/>
      <c r="J180" s="141">
        <f t="shared" si="20"/>
        <v>0</v>
      </c>
      <c r="K180" s="143"/>
      <c r="L180" s="28"/>
      <c r="M180" s="144" t="s">
        <v>1</v>
      </c>
      <c r="N180" s="145" t="s">
        <v>37</v>
      </c>
      <c r="P180" s="146">
        <f t="shared" si="21"/>
        <v>0</v>
      </c>
      <c r="Q180" s="146">
        <v>0.38624999999999998</v>
      </c>
      <c r="R180" s="146">
        <f t="shared" si="22"/>
        <v>680.95875000000001</v>
      </c>
      <c r="S180" s="146">
        <v>0</v>
      </c>
      <c r="T180" s="147">
        <f t="shared" si="23"/>
        <v>0</v>
      </c>
      <c r="AR180" s="148" t="s">
        <v>152</v>
      </c>
      <c r="AT180" s="148" t="s">
        <v>148</v>
      </c>
      <c r="AU180" s="148" t="s">
        <v>153</v>
      </c>
      <c r="AY180" s="13" t="s">
        <v>146</v>
      </c>
      <c r="BE180" s="149">
        <f t="shared" si="24"/>
        <v>0</v>
      </c>
      <c r="BF180" s="149">
        <f t="shared" si="25"/>
        <v>0</v>
      </c>
      <c r="BG180" s="149">
        <f t="shared" si="26"/>
        <v>0</v>
      </c>
      <c r="BH180" s="149">
        <f t="shared" si="27"/>
        <v>0</v>
      </c>
      <c r="BI180" s="149">
        <f t="shared" si="28"/>
        <v>0</v>
      </c>
      <c r="BJ180" s="13" t="s">
        <v>153</v>
      </c>
      <c r="BK180" s="150">
        <f t="shared" si="29"/>
        <v>0</v>
      </c>
      <c r="BL180" s="13" t="s">
        <v>152</v>
      </c>
      <c r="BM180" s="148" t="s">
        <v>415</v>
      </c>
    </row>
    <row r="181" spans="2:65" s="1" customFormat="1" ht="21.75" customHeight="1">
      <c r="B181" s="136"/>
      <c r="C181" s="137" t="s">
        <v>222</v>
      </c>
      <c r="D181" s="137" t="s">
        <v>148</v>
      </c>
      <c r="E181" s="138" t="s">
        <v>416</v>
      </c>
      <c r="F181" s="139" t="s">
        <v>417</v>
      </c>
      <c r="G181" s="140" t="s">
        <v>174</v>
      </c>
      <c r="H181" s="141">
        <v>1763</v>
      </c>
      <c r="I181" s="142"/>
      <c r="J181" s="141">
        <f t="shared" si="20"/>
        <v>0</v>
      </c>
      <c r="K181" s="143"/>
      <c r="L181" s="28"/>
      <c r="M181" s="144" t="s">
        <v>1</v>
      </c>
      <c r="N181" s="145" t="s">
        <v>37</v>
      </c>
      <c r="P181" s="146">
        <f t="shared" si="21"/>
        <v>0</v>
      </c>
      <c r="Q181" s="146">
        <v>2.9E-4</v>
      </c>
      <c r="R181" s="146">
        <f t="shared" si="22"/>
        <v>0.51127</v>
      </c>
      <c r="S181" s="146">
        <v>0</v>
      </c>
      <c r="T181" s="147">
        <f t="shared" si="23"/>
        <v>0</v>
      </c>
      <c r="AR181" s="148" t="s">
        <v>152</v>
      </c>
      <c r="AT181" s="148" t="s">
        <v>148</v>
      </c>
      <c r="AU181" s="148" t="s">
        <v>153</v>
      </c>
      <c r="AY181" s="13" t="s">
        <v>146</v>
      </c>
      <c r="BE181" s="149">
        <f t="shared" si="24"/>
        <v>0</v>
      </c>
      <c r="BF181" s="149">
        <f t="shared" si="25"/>
        <v>0</v>
      </c>
      <c r="BG181" s="149">
        <f t="shared" si="26"/>
        <v>0</v>
      </c>
      <c r="BH181" s="149">
        <f t="shared" si="27"/>
        <v>0</v>
      </c>
      <c r="BI181" s="149">
        <f t="shared" si="28"/>
        <v>0</v>
      </c>
      <c r="BJ181" s="13" t="s">
        <v>153</v>
      </c>
      <c r="BK181" s="150">
        <f t="shared" si="29"/>
        <v>0</v>
      </c>
      <c r="BL181" s="13" t="s">
        <v>152</v>
      </c>
      <c r="BM181" s="148" t="s">
        <v>418</v>
      </c>
    </row>
    <row r="182" spans="2:65" s="1" customFormat="1" ht="33" customHeight="1">
      <c r="B182" s="136"/>
      <c r="C182" s="151" t="s">
        <v>419</v>
      </c>
      <c r="D182" s="151" t="s">
        <v>235</v>
      </c>
      <c r="E182" s="152" t="s">
        <v>420</v>
      </c>
      <c r="F182" s="153" t="s">
        <v>421</v>
      </c>
      <c r="G182" s="154" t="s">
        <v>174</v>
      </c>
      <c r="H182" s="155">
        <v>1807.075</v>
      </c>
      <c r="I182" s="156"/>
      <c r="J182" s="155">
        <f t="shared" si="20"/>
        <v>0</v>
      </c>
      <c r="K182" s="157"/>
      <c r="L182" s="158"/>
      <c r="M182" s="159" t="s">
        <v>1</v>
      </c>
      <c r="N182" s="160" t="s">
        <v>37</v>
      </c>
      <c r="P182" s="146">
        <f t="shared" si="21"/>
        <v>0</v>
      </c>
      <c r="Q182" s="146">
        <v>0</v>
      </c>
      <c r="R182" s="146">
        <f t="shared" si="22"/>
        <v>0</v>
      </c>
      <c r="S182" s="146">
        <v>0</v>
      </c>
      <c r="T182" s="147">
        <f t="shared" si="23"/>
        <v>0</v>
      </c>
      <c r="AR182" s="148" t="s">
        <v>162</v>
      </c>
      <c r="AT182" s="148" t="s">
        <v>235</v>
      </c>
      <c r="AU182" s="148" t="s">
        <v>153</v>
      </c>
      <c r="AY182" s="13" t="s">
        <v>146</v>
      </c>
      <c r="BE182" s="149">
        <f t="shared" si="24"/>
        <v>0</v>
      </c>
      <c r="BF182" s="149">
        <f t="shared" si="25"/>
        <v>0</v>
      </c>
      <c r="BG182" s="149">
        <f t="shared" si="26"/>
        <v>0</v>
      </c>
      <c r="BH182" s="149">
        <f t="shared" si="27"/>
        <v>0</v>
      </c>
      <c r="BI182" s="149">
        <f t="shared" si="28"/>
        <v>0</v>
      </c>
      <c r="BJ182" s="13" t="s">
        <v>153</v>
      </c>
      <c r="BK182" s="150">
        <f t="shared" si="29"/>
        <v>0</v>
      </c>
      <c r="BL182" s="13" t="s">
        <v>152</v>
      </c>
      <c r="BM182" s="148" t="s">
        <v>422</v>
      </c>
    </row>
    <row r="183" spans="2:65" s="1" customFormat="1" ht="24.2" customHeight="1">
      <c r="B183" s="136"/>
      <c r="C183" s="137" t="s">
        <v>226</v>
      </c>
      <c r="D183" s="137" t="s">
        <v>148</v>
      </c>
      <c r="E183" s="138" t="s">
        <v>423</v>
      </c>
      <c r="F183" s="139" t="s">
        <v>424</v>
      </c>
      <c r="G183" s="140" t="s">
        <v>151</v>
      </c>
      <c r="H183" s="141">
        <v>1763</v>
      </c>
      <c r="I183" s="142"/>
      <c r="J183" s="141">
        <f t="shared" si="20"/>
        <v>0</v>
      </c>
      <c r="K183" s="143"/>
      <c r="L183" s="28"/>
      <c r="M183" s="144" t="s">
        <v>1</v>
      </c>
      <c r="N183" s="145" t="s">
        <v>37</v>
      </c>
      <c r="P183" s="146">
        <f t="shared" si="21"/>
        <v>0</v>
      </c>
      <c r="Q183" s="146">
        <v>1.837</v>
      </c>
      <c r="R183" s="146">
        <f t="shared" si="22"/>
        <v>3238.6309999999999</v>
      </c>
      <c r="S183" s="146">
        <v>0</v>
      </c>
      <c r="T183" s="147">
        <f t="shared" si="23"/>
        <v>0</v>
      </c>
      <c r="AR183" s="148" t="s">
        <v>152</v>
      </c>
      <c r="AT183" s="148" t="s">
        <v>148</v>
      </c>
      <c r="AU183" s="148" t="s">
        <v>153</v>
      </c>
      <c r="AY183" s="13" t="s">
        <v>146</v>
      </c>
      <c r="BE183" s="149">
        <f t="shared" si="24"/>
        <v>0</v>
      </c>
      <c r="BF183" s="149">
        <f t="shared" si="25"/>
        <v>0</v>
      </c>
      <c r="BG183" s="149">
        <f t="shared" si="26"/>
        <v>0</v>
      </c>
      <c r="BH183" s="149">
        <f t="shared" si="27"/>
        <v>0</v>
      </c>
      <c r="BI183" s="149">
        <f t="shared" si="28"/>
        <v>0</v>
      </c>
      <c r="BJ183" s="13" t="s">
        <v>153</v>
      </c>
      <c r="BK183" s="150">
        <f t="shared" si="29"/>
        <v>0</v>
      </c>
      <c r="BL183" s="13" t="s">
        <v>152</v>
      </c>
      <c r="BM183" s="148" t="s">
        <v>425</v>
      </c>
    </row>
    <row r="184" spans="2:65" s="11" customFormat="1" ht="22.9" customHeight="1">
      <c r="B184" s="125"/>
      <c r="D184" s="126" t="s">
        <v>70</v>
      </c>
      <c r="E184" s="134" t="s">
        <v>162</v>
      </c>
      <c r="F184" s="134" t="s">
        <v>426</v>
      </c>
      <c r="I184" s="128"/>
      <c r="J184" s="135">
        <f>BK184</f>
        <v>0</v>
      </c>
      <c r="L184" s="125"/>
      <c r="M184" s="129"/>
      <c r="P184" s="130">
        <f>SUM(P185:P206)</f>
        <v>0</v>
      </c>
      <c r="R184" s="130">
        <f>SUM(R185:R206)</f>
        <v>0.34092000000000006</v>
      </c>
      <c r="T184" s="131">
        <f>SUM(T185:T206)</f>
        <v>0</v>
      </c>
      <c r="AR184" s="126" t="s">
        <v>79</v>
      </c>
      <c r="AT184" s="132" t="s">
        <v>70</v>
      </c>
      <c r="AU184" s="132" t="s">
        <v>79</v>
      </c>
      <c r="AY184" s="126" t="s">
        <v>146</v>
      </c>
      <c r="BK184" s="133">
        <f>SUM(BK185:BK206)</f>
        <v>0</v>
      </c>
    </row>
    <row r="185" spans="2:65" s="1" customFormat="1" ht="24.2" customHeight="1">
      <c r="B185" s="136"/>
      <c r="C185" s="137" t="s">
        <v>427</v>
      </c>
      <c r="D185" s="137" t="s">
        <v>148</v>
      </c>
      <c r="E185" s="138" t="s">
        <v>428</v>
      </c>
      <c r="F185" s="139" t="s">
        <v>429</v>
      </c>
      <c r="G185" s="140" t="s">
        <v>246</v>
      </c>
      <c r="H185" s="141">
        <v>54.9</v>
      </c>
      <c r="I185" s="142"/>
      <c r="J185" s="141">
        <f t="shared" ref="J185:J206" si="30">ROUND(I185*H185,3)</f>
        <v>0</v>
      </c>
      <c r="K185" s="143"/>
      <c r="L185" s="28"/>
      <c r="M185" s="144" t="s">
        <v>1</v>
      </c>
      <c r="N185" s="145" t="s">
        <v>37</v>
      </c>
      <c r="P185" s="146">
        <f t="shared" ref="P185:P206" si="31">O185*H185</f>
        <v>0</v>
      </c>
      <c r="Q185" s="146">
        <v>1.2600000000000001E-3</v>
      </c>
      <c r="R185" s="146">
        <f t="shared" ref="R185:R206" si="32">Q185*H185</f>
        <v>6.9173999999999999E-2</v>
      </c>
      <c r="S185" s="146">
        <v>0</v>
      </c>
      <c r="T185" s="147">
        <f t="shared" ref="T185:T206" si="33">S185*H185</f>
        <v>0</v>
      </c>
      <c r="AR185" s="148" t="s">
        <v>152</v>
      </c>
      <c r="AT185" s="148" t="s">
        <v>148</v>
      </c>
      <c r="AU185" s="148" t="s">
        <v>153</v>
      </c>
      <c r="AY185" s="13" t="s">
        <v>146</v>
      </c>
      <c r="BE185" s="149">
        <f t="shared" ref="BE185:BE206" si="34">IF(N185="základná",J185,0)</f>
        <v>0</v>
      </c>
      <c r="BF185" s="149">
        <f t="shared" ref="BF185:BF206" si="35">IF(N185="znížená",J185,0)</f>
        <v>0</v>
      </c>
      <c r="BG185" s="149">
        <f t="shared" ref="BG185:BG206" si="36">IF(N185="zákl. prenesená",J185,0)</f>
        <v>0</v>
      </c>
      <c r="BH185" s="149">
        <f t="shared" ref="BH185:BH206" si="37">IF(N185="zníž. prenesená",J185,0)</f>
        <v>0</v>
      </c>
      <c r="BI185" s="149">
        <f t="shared" ref="BI185:BI206" si="38">IF(N185="nulová",J185,0)</f>
        <v>0</v>
      </c>
      <c r="BJ185" s="13" t="s">
        <v>153</v>
      </c>
      <c r="BK185" s="150">
        <f t="shared" ref="BK185:BK206" si="39">ROUND(I185*H185,3)</f>
        <v>0</v>
      </c>
      <c r="BL185" s="13" t="s">
        <v>152</v>
      </c>
      <c r="BM185" s="148" t="s">
        <v>430</v>
      </c>
    </row>
    <row r="186" spans="2:65" s="1" customFormat="1" ht="21.75" customHeight="1">
      <c r="B186" s="136"/>
      <c r="C186" s="151" t="s">
        <v>229</v>
      </c>
      <c r="D186" s="151" t="s">
        <v>235</v>
      </c>
      <c r="E186" s="152" t="s">
        <v>431</v>
      </c>
      <c r="F186" s="153" t="s">
        <v>432</v>
      </c>
      <c r="G186" s="154" t="s">
        <v>199</v>
      </c>
      <c r="H186" s="155">
        <v>6</v>
      </c>
      <c r="I186" s="156"/>
      <c r="J186" s="155">
        <f t="shared" si="30"/>
        <v>0</v>
      </c>
      <c r="K186" s="157"/>
      <c r="L186" s="158"/>
      <c r="M186" s="159" t="s">
        <v>1</v>
      </c>
      <c r="N186" s="160" t="s">
        <v>37</v>
      </c>
      <c r="P186" s="146">
        <f t="shared" si="31"/>
        <v>0</v>
      </c>
      <c r="Q186" s="146">
        <v>1.2899999999999999E-3</v>
      </c>
      <c r="R186" s="146">
        <f t="shared" si="32"/>
        <v>7.7399999999999995E-3</v>
      </c>
      <c r="S186" s="146">
        <v>0</v>
      </c>
      <c r="T186" s="147">
        <f t="shared" si="33"/>
        <v>0</v>
      </c>
      <c r="AR186" s="148" t="s">
        <v>162</v>
      </c>
      <c r="AT186" s="148" t="s">
        <v>235</v>
      </c>
      <c r="AU186" s="148" t="s">
        <v>153</v>
      </c>
      <c r="AY186" s="13" t="s">
        <v>146</v>
      </c>
      <c r="BE186" s="149">
        <f t="shared" si="34"/>
        <v>0</v>
      </c>
      <c r="BF186" s="149">
        <f t="shared" si="35"/>
        <v>0</v>
      </c>
      <c r="BG186" s="149">
        <f t="shared" si="36"/>
        <v>0</v>
      </c>
      <c r="BH186" s="149">
        <f t="shared" si="37"/>
        <v>0</v>
      </c>
      <c r="BI186" s="149">
        <f t="shared" si="38"/>
        <v>0</v>
      </c>
      <c r="BJ186" s="13" t="s">
        <v>153</v>
      </c>
      <c r="BK186" s="150">
        <f t="shared" si="39"/>
        <v>0</v>
      </c>
      <c r="BL186" s="13" t="s">
        <v>152</v>
      </c>
      <c r="BM186" s="148" t="s">
        <v>433</v>
      </c>
    </row>
    <row r="187" spans="2:65" s="1" customFormat="1" ht="21.75" customHeight="1">
      <c r="B187" s="136"/>
      <c r="C187" s="151" t="s">
        <v>434</v>
      </c>
      <c r="D187" s="151" t="s">
        <v>235</v>
      </c>
      <c r="E187" s="152" t="s">
        <v>435</v>
      </c>
      <c r="F187" s="153" t="s">
        <v>436</v>
      </c>
      <c r="G187" s="154" t="s">
        <v>199</v>
      </c>
      <c r="H187" s="155">
        <v>5</v>
      </c>
      <c r="I187" s="156"/>
      <c r="J187" s="155">
        <f t="shared" si="30"/>
        <v>0</v>
      </c>
      <c r="K187" s="157"/>
      <c r="L187" s="158"/>
      <c r="M187" s="159" t="s">
        <v>1</v>
      </c>
      <c r="N187" s="160" t="s">
        <v>37</v>
      </c>
      <c r="P187" s="146">
        <f t="shared" si="31"/>
        <v>0</v>
      </c>
      <c r="Q187" s="146">
        <v>1.2899999999999999E-3</v>
      </c>
      <c r="R187" s="146">
        <f t="shared" si="32"/>
        <v>6.4499999999999991E-3</v>
      </c>
      <c r="S187" s="146">
        <v>0</v>
      </c>
      <c r="T187" s="147">
        <f t="shared" si="33"/>
        <v>0</v>
      </c>
      <c r="AR187" s="148" t="s">
        <v>162</v>
      </c>
      <c r="AT187" s="148" t="s">
        <v>235</v>
      </c>
      <c r="AU187" s="148" t="s">
        <v>153</v>
      </c>
      <c r="AY187" s="13" t="s">
        <v>146</v>
      </c>
      <c r="BE187" s="149">
        <f t="shared" si="34"/>
        <v>0</v>
      </c>
      <c r="BF187" s="149">
        <f t="shared" si="35"/>
        <v>0</v>
      </c>
      <c r="BG187" s="149">
        <f t="shared" si="36"/>
        <v>0</v>
      </c>
      <c r="BH187" s="149">
        <f t="shared" si="37"/>
        <v>0</v>
      </c>
      <c r="BI187" s="149">
        <f t="shared" si="38"/>
        <v>0</v>
      </c>
      <c r="BJ187" s="13" t="s">
        <v>153</v>
      </c>
      <c r="BK187" s="150">
        <f t="shared" si="39"/>
        <v>0</v>
      </c>
      <c r="BL187" s="13" t="s">
        <v>152</v>
      </c>
      <c r="BM187" s="148" t="s">
        <v>437</v>
      </c>
    </row>
    <row r="188" spans="2:65" s="1" customFormat="1" ht="21.75" customHeight="1">
      <c r="B188" s="136"/>
      <c r="C188" s="151" t="s">
        <v>234</v>
      </c>
      <c r="D188" s="151" t="s">
        <v>235</v>
      </c>
      <c r="E188" s="152" t="s">
        <v>438</v>
      </c>
      <c r="F188" s="153" t="s">
        <v>439</v>
      </c>
      <c r="G188" s="154" t="s">
        <v>199</v>
      </c>
      <c r="H188" s="155">
        <v>14</v>
      </c>
      <c r="I188" s="156"/>
      <c r="J188" s="155">
        <f t="shared" si="30"/>
        <v>0</v>
      </c>
      <c r="K188" s="157"/>
      <c r="L188" s="158"/>
      <c r="M188" s="159" t="s">
        <v>1</v>
      </c>
      <c r="N188" s="160" t="s">
        <v>37</v>
      </c>
      <c r="P188" s="146">
        <f t="shared" si="31"/>
        <v>0</v>
      </c>
      <c r="Q188" s="146">
        <v>6.0899999999999999E-3</v>
      </c>
      <c r="R188" s="146">
        <f t="shared" si="32"/>
        <v>8.5260000000000002E-2</v>
      </c>
      <c r="S188" s="146">
        <v>0</v>
      </c>
      <c r="T188" s="147">
        <f t="shared" si="33"/>
        <v>0</v>
      </c>
      <c r="AR188" s="148" t="s">
        <v>162</v>
      </c>
      <c r="AT188" s="148" t="s">
        <v>235</v>
      </c>
      <c r="AU188" s="148" t="s">
        <v>153</v>
      </c>
      <c r="AY188" s="13" t="s">
        <v>146</v>
      </c>
      <c r="BE188" s="149">
        <f t="shared" si="34"/>
        <v>0</v>
      </c>
      <c r="BF188" s="149">
        <f t="shared" si="35"/>
        <v>0</v>
      </c>
      <c r="BG188" s="149">
        <f t="shared" si="36"/>
        <v>0</v>
      </c>
      <c r="BH188" s="149">
        <f t="shared" si="37"/>
        <v>0</v>
      </c>
      <c r="BI188" s="149">
        <f t="shared" si="38"/>
        <v>0</v>
      </c>
      <c r="BJ188" s="13" t="s">
        <v>153</v>
      </c>
      <c r="BK188" s="150">
        <f t="shared" si="39"/>
        <v>0</v>
      </c>
      <c r="BL188" s="13" t="s">
        <v>152</v>
      </c>
      <c r="BM188" s="148" t="s">
        <v>440</v>
      </c>
    </row>
    <row r="189" spans="2:65" s="1" customFormat="1" ht="24.2" customHeight="1">
      <c r="B189" s="136"/>
      <c r="C189" s="137" t="s">
        <v>441</v>
      </c>
      <c r="D189" s="137" t="s">
        <v>148</v>
      </c>
      <c r="E189" s="138" t="s">
        <v>442</v>
      </c>
      <c r="F189" s="139" t="s">
        <v>443</v>
      </c>
      <c r="G189" s="140" t="s">
        <v>246</v>
      </c>
      <c r="H189" s="141">
        <v>32.4</v>
      </c>
      <c r="I189" s="142"/>
      <c r="J189" s="141">
        <f t="shared" si="30"/>
        <v>0</v>
      </c>
      <c r="K189" s="143"/>
      <c r="L189" s="28"/>
      <c r="M189" s="144" t="s">
        <v>1</v>
      </c>
      <c r="N189" s="145" t="s">
        <v>37</v>
      </c>
      <c r="P189" s="146">
        <f t="shared" si="31"/>
        <v>0</v>
      </c>
      <c r="Q189" s="146">
        <v>2.1900000000000001E-3</v>
      </c>
      <c r="R189" s="146">
        <f t="shared" si="32"/>
        <v>7.0956000000000005E-2</v>
      </c>
      <c r="S189" s="146">
        <v>0</v>
      </c>
      <c r="T189" s="147">
        <f t="shared" si="33"/>
        <v>0</v>
      </c>
      <c r="AR189" s="148" t="s">
        <v>152</v>
      </c>
      <c r="AT189" s="148" t="s">
        <v>148</v>
      </c>
      <c r="AU189" s="148" t="s">
        <v>153</v>
      </c>
      <c r="AY189" s="13" t="s">
        <v>146</v>
      </c>
      <c r="BE189" s="149">
        <f t="shared" si="34"/>
        <v>0</v>
      </c>
      <c r="BF189" s="149">
        <f t="shared" si="35"/>
        <v>0</v>
      </c>
      <c r="BG189" s="149">
        <f t="shared" si="36"/>
        <v>0</v>
      </c>
      <c r="BH189" s="149">
        <f t="shared" si="37"/>
        <v>0</v>
      </c>
      <c r="BI189" s="149">
        <f t="shared" si="38"/>
        <v>0</v>
      </c>
      <c r="BJ189" s="13" t="s">
        <v>153</v>
      </c>
      <c r="BK189" s="150">
        <f t="shared" si="39"/>
        <v>0</v>
      </c>
      <c r="BL189" s="13" t="s">
        <v>152</v>
      </c>
      <c r="BM189" s="148" t="s">
        <v>444</v>
      </c>
    </row>
    <row r="190" spans="2:65" s="1" customFormat="1" ht="21.75" customHeight="1">
      <c r="B190" s="136"/>
      <c r="C190" s="151" t="s">
        <v>238</v>
      </c>
      <c r="D190" s="151" t="s">
        <v>235</v>
      </c>
      <c r="E190" s="152" t="s">
        <v>445</v>
      </c>
      <c r="F190" s="153" t="s">
        <v>446</v>
      </c>
      <c r="G190" s="154" t="s">
        <v>199</v>
      </c>
      <c r="H190" s="155">
        <v>4</v>
      </c>
      <c r="I190" s="156"/>
      <c r="J190" s="155">
        <f t="shared" si="30"/>
        <v>0</v>
      </c>
      <c r="K190" s="157"/>
      <c r="L190" s="158"/>
      <c r="M190" s="159" t="s">
        <v>1</v>
      </c>
      <c r="N190" s="160" t="s">
        <v>37</v>
      </c>
      <c r="P190" s="146">
        <f t="shared" si="31"/>
        <v>0</v>
      </c>
      <c r="Q190" s="146">
        <v>2.2599999999999999E-3</v>
      </c>
      <c r="R190" s="146">
        <f t="shared" si="32"/>
        <v>9.0399999999999994E-3</v>
      </c>
      <c r="S190" s="146">
        <v>0</v>
      </c>
      <c r="T190" s="147">
        <f t="shared" si="33"/>
        <v>0</v>
      </c>
      <c r="AR190" s="148" t="s">
        <v>162</v>
      </c>
      <c r="AT190" s="148" t="s">
        <v>235</v>
      </c>
      <c r="AU190" s="148" t="s">
        <v>153</v>
      </c>
      <c r="AY190" s="13" t="s">
        <v>146</v>
      </c>
      <c r="BE190" s="149">
        <f t="shared" si="34"/>
        <v>0</v>
      </c>
      <c r="BF190" s="149">
        <f t="shared" si="35"/>
        <v>0</v>
      </c>
      <c r="BG190" s="149">
        <f t="shared" si="36"/>
        <v>0</v>
      </c>
      <c r="BH190" s="149">
        <f t="shared" si="37"/>
        <v>0</v>
      </c>
      <c r="BI190" s="149">
        <f t="shared" si="38"/>
        <v>0</v>
      </c>
      <c r="BJ190" s="13" t="s">
        <v>153</v>
      </c>
      <c r="BK190" s="150">
        <f t="shared" si="39"/>
        <v>0</v>
      </c>
      <c r="BL190" s="13" t="s">
        <v>152</v>
      </c>
      <c r="BM190" s="148" t="s">
        <v>447</v>
      </c>
    </row>
    <row r="191" spans="2:65" s="1" customFormat="1" ht="21.75" customHeight="1">
      <c r="B191" s="136"/>
      <c r="C191" s="151" t="s">
        <v>448</v>
      </c>
      <c r="D191" s="151" t="s">
        <v>235</v>
      </c>
      <c r="E191" s="152" t="s">
        <v>449</v>
      </c>
      <c r="F191" s="153" t="s">
        <v>450</v>
      </c>
      <c r="G191" s="154" t="s">
        <v>199</v>
      </c>
      <c r="H191" s="155">
        <v>6</v>
      </c>
      <c r="I191" s="156"/>
      <c r="J191" s="155">
        <f t="shared" si="30"/>
        <v>0</v>
      </c>
      <c r="K191" s="157"/>
      <c r="L191" s="158"/>
      <c r="M191" s="159" t="s">
        <v>1</v>
      </c>
      <c r="N191" s="160" t="s">
        <v>37</v>
      </c>
      <c r="P191" s="146">
        <f t="shared" si="31"/>
        <v>0</v>
      </c>
      <c r="Q191" s="146">
        <v>1.0540000000000001E-2</v>
      </c>
      <c r="R191" s="146">
        <f t="shared" si="32"/>
        <v>6.3240000000000005E-2</v>
      </c>
      <c r="S191" s="146">
        <v>0</v>
      </c>
      <c r="T191" s="147">
        <f t="shared" si="33"/>
        <v>0</v>
      </c>
      <c r="AR191" s="148" t="s">
        <v>162</v>
      </c>
      <c r="AT191" s="148" t="s">
        <v>235</v>
      </c>
      <c r="AU191" s="148" t="s">
        <v>153</v>
      </c>
      <c r="AY191" s="13" t="s">
        <v>146</v>
      </c>
      <c r="BE191" s="149">
        <f t="shared" si="34"/>
        <v>0</v>
      </c>
      <c r="BF191" s="149">
        <f t="shared" si="35"/>
        <v>0</v>
      </c>
      <c r="BG191" s="149">
        <f t="shared" si="36"/>
        <v>0</v>
      </c>
      <c r="BH191" s="149">
        <f t="shared" si="37"/>
        <v>0</v>
      </c>
      <c r="BI191" s="149">
        <f t="shared" si="38"/>
        <v>0</v>
      </c>
      <c r="BJ191" s="13" t="s">
        <v>153</v>
      </c>
      <c r="BK191" s="150">
        <f t="shared" si="39"/>
        <v>0</v>
      </c>
      <c r="BL191" s="13" t="s">
        <v>152</v>
      </c>
      <c r="BM191" s="148" t="s">
        <v>451</v>
      </c>
    </row>
    <row r="192" spans="2:65" s="1" customFormat="1" ht="16.5" customHeight="1">
      <c r="B192" s="136"/>
      <c r="C192" s="137" t="s">
        <v>247</v>
      </c>
      <c r="D192" s="137" t="s">
        <v>148</v>
      </c>
      <c r="E192" s="138" t="s">
        <v>452</v>
      </c>
      <c r="F192" s="139" t="s">
        <v>453</v>
      </c>
      <c r="G192" s="140" t="s">
        <v>199</v>
      </c>
      <c r="H192" s="141">
        <v>28</v>
      </c>
      <c r="I192" s="142"/>
      <c r="J192" s="141">
        <f t="shared" si="30"/>
        <v>0</v>
      </c>
      <c r="K192" s="143"/>
      <c r="L192" s="28"/>
      <c r="M192" s="144" t="s">
        <v>1</v>
      </c>
      <c r="N192" s="145" t="s">
        <v>37</v>
      </c>
      <c r="P192" s="146">
        <f t="shared" si="31"/>
        <v>0</v>
      </c>
      <c r="Q192" s="146">
        <v>4.0000000000000003E-5</v>
      </c>
      <c r="R192" s="146">
        <f t="shared" si="32"/>
        <v>1.1200000000000001E-3</v>
      </c>
      <c r="S192" s="146">
        <v>0</v>
      </c>
      <c r="T192" s="147">
        <f t="shared" si="33"/>
        <v>0</v>
      </c>
      <c r="AR192" s="148" t="s">
        <v>152</v>
      </c>
      <c r="AT192" s="148" t="s">
        <v>148</v>
      </c>
      <c r="AU192" s="148" t="s">
        <v>153</v>
      </c>
      <c r="AY192" s="13" t="s">
        <v>146</v>
      </c>
      <c r="BE192" s="149">
        <f t="shared" si="34"/>
        <v>0</v>
      </c>
      <c r="BF192" s="149">
        <f t="shared" si="35"/>
        <v>0</v>
      </c>
      <c r="BG192" s="149">
        <f t="shared" si="36"/>
        <v>0</v>
      </c>
      <c r="BH192" s="149">
        <f t="shared" si="37"/>
        <v>0</v>
      </c>
      <c r="BI192" s="149">
        <f t="shared" si="38"/>
        <v>0</v>
      </c>
      <c r="BJ192" s="13" t="s">
        <v>153</v>
      </c>
      <c r="BK192" s="150">
        <f t="shared" si="39"/>
        <v>0</v>
      </c>
      <c r="BL192" s="13" t="s">
        <v>152</v>
      </c>
      <c r="BM192" s="148" t="s">
        <v>454</v>
      </c>
    </row>
    <row r="193" spans="2:65" s="1" customFormat="1" ht="24.2" customHeight="1">
      <c r="B193" s="136"/>
      <c r="C193" s="151" t="s">
        <v>455</v>
      </c>
      <c r="D193" s="151" t="s">
        <v>235</v>
      </c>
      <c r="E193" s="152" t="s">
        <v>456</v>
      </c>
      <c r="F193" s="153" t="s">
        <v>457</v>
      </c>
      <c r="G193" s="154" t="s">
        <v>199</v>
      </c>
      <c r="H193" s="155">
        <v>28</v>
      </c>
      <c r="I193" s="156"/>
      <c r="J193" s="155">
        <f t="shared" si="30"/>
        <v>0</v>
      </c>
      <c r="K193" s="157"/>
      <c r="L193" s="158"/>
      <c r="M193" s="159" t="s">
        <v>1</v>
      </c>
      <c r="N193" s="160" t="s">
        <v>37</v>
      </c>
      <c r="P193" s="146">
        <f t="shared" si="31"/>
        <v>0</v>
      </c>
      <c r="Q193" s="146">
        <v>3.2000000000000003E-4</v>
      </c>
      <c r="R193" s="146">
        <f t="shared" si="32"/>
        <v>8.9600000000000009E-3</v>
      </c>
      <c r="S193" s="146">
        <v>0</v>
      </c>
      <c r="T193" s="147">
        <f t="shared" si="33"/>
        <v>0</v>
      </c>
      <c r="AR193" s="148" t="s">
        <v>162</v>
      </c>
      <c r="AT193" s="148" t="s">
        <v>235</v>
      </c>
      <c r="AU193" s="148" t="s">
        <v>153</v>
      </c>
      <c r="AY193" s="13" t="s">
        <v>146</v>
      </c>
      <c r="BE193" s="149">
        <f t="shared" si="34"/>
        <v>0</v>
      </c>
      <c r="BF193" s="149">
        <f t="shared" si="35"/>
        <v>0</v>
      </c>
      <c r="BG193" s="149">
        <f t="shared" si="36"/>
        <v>0</v>
      </c>
      <c r="BH193" s="149">
        <f t="shared" si="37"/>
        <v>0</v>
      </c>
      <c r="BI193" s="149">
        <f t="shared" si="38"/>
        <v>0</v>
      </c>
      <c r="BJ193" s="13" t="s">
        <v>153</v>
      </c>
      <c r="BK193" s="150">
        <f t="shared" si="39"/>
        <v>0</v>
      </c>
      <c r="BL193" s="13" t="s">
        <v>152</v>
      </c>
      <c r="BM193" s="148" t="s">
        <v>458</v>
      </c>
    </row>
    <row r="194" spans="2:65" s="1" customFormat="1" ht="16.5" customHeight="1">
      <c r="B194" s="136"/>
      <c r="C194" s="137" t="s">
        <v>250</v>
      </c>
      <c r="D194" s="137" t="s">
        <v>148</v>
      </c>
      <c r="E194" s="138" t="s">
        <v>459</v>
      </c>
      <c r="F194" s="139" t="s">
        <v>460</v>
      </c>
      <c r="G194" s="140" t="s">
        <v>199</v>
      </c>
      <c r="H194" s="141">
        <v>12</v>
      </c>
      <c r="I194" s="142"/>
      <c r="J194" s="141">
        <f t="shared" si="30"/>
        <v>0</v>
      </c>
      <c r="K194" s="143"/>
      <c r="L194" s="28"/>
      <c r="M194" s="144" t="s">
        <v>1</v>
      </c>
      <c r="N194" s="145" t="s">
        <v>37</v>
      </c>
      <c r="P194" s="146">
        <f t="shared" si="31"/>
        <v>0</v>
      </c>
      <c r="Q194" s="146">
        <v>4.0000000000000003E-5</v>
      </c>
      <c r="R194" s="146">
        <f t="shared" si="32"/>
        <v>4.8000000000000007E-4</v>
      </c>
      <c r="S194" s="146">
        <v>0</v>
      </c>
      <c r="T194" s="147">
        <f t="shared" si="33"/>
        <v>0</v>
      </c>
      <c r="AR194" s="148" t="s">
        <v>152</v>
      </c>
      <c r="AT194" s="148" t="s">
        <v>148</v>
      </c>
      <c r="AU194" s="148" t="s">
        <v>153</v>
      </c>
      <c r="AY194" s="13" t="s">
        <v>146</v>
      </c>
      <c r="BE194" s="149">
        <f t="shared" si="34"/>
        <v>0</v>
      </c>
      <c r="BF194" s="149">
        <f t="shared" si="35"/>
        <v>0</v>
      </c>
      <c r="BG194" s="149">
        <f t="shared" si="36"/>
        <v>0</v>
      </c>
      <c r="BH194" s="149">
        <f t="shared" si="37"/>
        <v>0</v>
      </c>
      <c r="BI194" s="149">
        <f t="shared" si="38"/>
        <v>0</v>
      </c>
      <c r="BJ194" s="13" t="s">
        <v>153</v>
      </c>
      <c r="BK194" s="150">
        <f t="shared" si="39"/>
        <v>0</v>
      </c>
      <c r="BL194" s="13" t="s">
        <v>152</v>
      </c>
      <c r="BM194" s="148" t="s">
        <v>461</v>
      </c>
    </row>
    <row r="195" spans="2:65" s="1" customFormat="1" ht="24.2" customHeight="1">
      <c r="B195" s="136"/>
      <c r="C195" s="151" t="s">
        <v>462</v>
      </c>
      <c r="D195" s="151" t="s">
        <v>235</v>
      </c>
      <c r="E195" s="152" t="s">
        <v>463</v>
      </c>
      <c r="F195" s="153" t="s">
        <v>464</v>
      </c>
      <c r="G195" s="154" t="s">
        <v>199</v>
      </c>
      <c r="H195" s="155">
        <v>12</v>
      </c>
      <c r="I195" s="156"/>
      <c r="J195" s="155">
        <f t="shared" si="30"/>
        <v>0</v>
      </c>
      <c r="K195" s="157"/>
      <c r="L195" s="158"/>
      <c r="M195" s="159" t="s">
        <v>1</v>
      </c>
      <c r="N195" s="160" t="s">
        <v>37</v>
      </c>
      <c r="P195" s="146">
        <f t="shared" si="31"/>
        <v>0</v>
      </c>
      <c r="Q195" s="146">
        <v>7.1000000000000002E-4</v>
      </c>
      <c r="R195" s="146">
        <f t="shared" si="32"/>
        <v>8.5199999999999998E-3</v>
      </c>
      <c r="S195" s="146">
        <v>0</v>
      </c>
      <c r="T195" s="147">
        <f t="shared" si="33"/>
        <v>0</v>
      </c>
      <c r="AR195" s="148" t="s">
        <v>162</v>
      </c>
      <c r="AT195" s="148" t="s">
        <v>235</v>
      </c>
      <c r="AU195" s="148" t="s">
        <v>153</v>
      </c>
      <c r="AY195" s="13" t="s">
        <v>146</v>
      </c>
      <c r="BE195" s="149">
        <f t="shared" si="34"/>
        <v>0</v>
      </c>
      <c r="BF195" s="149">
        <f t="shared" si="35"/>
        <v>0</v>
      </c>
      <c r="BG195" s="149">
        <f t="shared" si="36"/>
        <v>0</v>
      </c>
      <c r="BH195" s="149">
        <f t="shared" si="37"/>
        <v>0</v>
      </c>
      <c r="BI195" s="149">
        <f t="shared" si="38"/>
        <v>0</v>
      </c>
      <c r="BJ195" s="13" t="s">
        <v>153</v>
      </c>
      <c r="BK195" s="150">
        <f t="shared" si="39"/>
        <v>0</v>
      </c>
      <c r="BL195" s="13" t="s">
        <v>152</v>
      </c>
      <c r="BM195" s="148" t="s">
        <v>465</v>
      </c>
    </row>
    <row r="196" spans="2:65" s="1" customFormat="1" ht="16.5" customHeight="1">
      <c r="B196" s="136"/>
      <c r="C196" s="137" t="s">
        <v>254</v>
      </c>
      <c r="D196" s="137" t="s">
        <v>148</v>
      </c>
      <c r="E196" s="138" t="s">
        <v>466</v>
      </c>
      <c r="F196" s="139" t="s">
        <v>467</v>
      </c>
      <c r="G196" s="140" t="s">
        <v>199</v>
      </c>
      <c r="H196" s="141">
        <v>2</v>
      </c>
      <c r="I196" s="142"/>
      <c r="J196" s="141">
        <f t="shared" si="30"/>
        <v>0</v>
      </c>
      <c r="K196" s="143"/>
      <c r="L196" s="28"/>
      <c r="M196" s="144" t="s">
        <v>1</v>
      </c>
      <c r="N196" s="145" t="s">
        <v>37</v>
      </c>
      <c r="P196" s="146">
        <f t="shared" si="31"/>
        <v>0</v>
      </c>
      <c r="Q196" s="146">
        <v>5.0000000000000002E-5</v>
      </c>
      <c r="R196" s="146">
        <f t="shared" si="32"/>
        <v>1E-4</v>
      </c>
      <c r="S196" s="146">
        <v>0</v>
      </c>
      <c r="T196" s="147">
        <f t="shared" si="33"/>
        <v>0</v>
      </c>
      <c r="AR196" s="148" t="s">
        <v>152</v>
      </c>
      <c r="AT196" s="148" t="s">
        <v>148</v>
      </c>
      <c r="AU196" s="148" t="s">
        <v>153</v>
      </c>
      <c r="AY196" s="13" t="s">
        <v>146</v>
      </c>
      <c r="BE196" s="149">
        <f t="shared" si="34"/>
        <v>0</v>
      </c>
      <c r="BF196" s="149">
        <f t="shared" si="35"/>
        <v>0</v>
      </c>
      <c r="BG196" s="149">
        <f t="shared" si="36"/>
        <v>0</v>
      </c>
      <c r="BH196" s="149">
        <f t="shared" si="37"/>
        <v>0</v>
      </c>
      <c r="BI196" s="149">
        <f t="shared" si="38"/>
        <v>0</v>
      </c>
      <c r="BJ196" s="13" t="s">
        <v>153</v>
      </c>
      <c r="BK196" s="150">
        <f t="shared" si="39"/>
        <v>0</v>
      </c>
      <c r="BL196" s="13" t="s">
        <v>152</v>
      </c>
      <c r="BM196" s="148" t="s">
        <v>468</v>
      </c>
    </row>
    <row r="197" spans="2:65" s="1" customFormat="1" ht="24.2" customHeight="1">
      <c r="B197" s="136"/>
      <c r="C197" s="151" t="s">
        <v>469</v>
      </c>
      <c r="D197" s="151" t="s">
        <v>235</v>
      </c>
      <c r="E197" s="152" t="s">
        <v>470</v>
      </c>
      <c r="F197" s="153" t="s">
        <v>471</v>
      </c>
      <c r="G197" s="154" t="s">
        <v>199</v>
      </c>
      <c r="H197" s="155">
        <v>2</v>
      </c>
      <c r="I197" s="156"/>
      <c r="J197" s="155">
        <f t="shared" si="30"/>
        <v>0</v>
      </c>
      <c r="K197" s="157"/>
      <c r="L197" s="158"/>
      <c r="M197" s="159" t="s">
        <v>1</v>
      </c>
      <c r="N197" s="160" t="s">
        <v>37</v>
      </c>
      <c r="P197" s="146">
        <f t="shared" si="31"/>
        <v>0</v>
      </c>
      <c r="Q197" s="146">
        <v>8.4000000000000003E-4</v>
      </c>
      <c r="R197" s="146">
        <f t="shared" si="32"/>
        <v>1.6800000000000001E-3</v>
      </c>
      <c r="S197" s="146">
        <v>0</v>
      </c>
      <c r="T197" s="147">
        <f t="shared" si="33"/>
        <v>0</v>
      </c>
      <c r="AR197" s="148" t="s">
        <v>162</v>
      </c>
      <c r="AT197" s="148" t="s">
        <v>235</v>
      </c>
      <c r="AU197" s="148" t="s">
        <v>153</v>
      </c>
      <c r="AY197" s="13" t="s">
        <v>146</v>
      </c>
      <c r="BE197" s="149">
        <f t="shared" si="34"/>
        <v>0</v>
      </c>
      <c r="BF197" s="149">
        <f t="shared" si="35"/>
        <v>0</v>
      </c>
      <c r="BG197" s="149">
        <f t="shared" si="36"/>
        <v>0</v>
      </c>
      <c r="BH197" s="149">
        <f t="shared" si="37"/>
        <v>0</v>
      </c>
      <c r="BI197" s="149">
        <f t="shared" si="38"/>
        <v>0</v>
      </c>
      <c r="BJ197" s="13" t="s">
        <v>153</v>
      </c>
      <c r="BK197" s="150">
        <f t="shared" si="39"/>
        <v>0</v>
      </c>
      <c r="BL197" s="13" t="s">
        <v>152</v>
      </c>
      <c r="BM197" s="148" t="s">
        <v>472</v>
      </c>
    </row>
    <row r="198" spans="2:65" s="1" customFormat="1" ht="16.5" customHeight="1">
      <c r="B198" s="136"/>
      <c r="C198" s="137" t="s">
        <v>257</v>
      </c>
      <c r="D198" s="137" t="s">
        <v>148</v>
      </c>
      <c r="E198" s="138" t="s">
        <v>473</v>
      </c>
      <c r="F198" s="139" t="s">
        <v>474</v>
      </c>
      <c r="G198" s="140" t="s">
        <v>199</v>
      </c>
      <c r="H198" s="141">
        <v>1</v>
      </c>
      <c r="I198" s="142"/>
      <c r="J198" s="141">
        <f t="shared" si="30"/>
        <v>0</v>
      </c>
      <c r="K198" s="143"/>
      <c r="L198" s="28"/>
      <c r="M198" s="144" t="s">
        <v>1</v>
      </c>
      <c r="N198" s="145" t="s">
        <v>37</v>
      </c>
      <c r="P198" s="146">
        <f t="shared" si="31"/>
        <v>0</v>
      </c>
      <c r="Q198" s="146">
        <v>5.0000000000000002E-5</v>
      </c>
      <c r="R198" s="146">
        <f t="shared" si="32"/>
        <v>5.0000000000000002E-5</v>
      </c>
      <c r="S198" s="146">
        <v>0</v>
      </c>
      <c r="T198" s="147">
        <f t="shared" si="33"/>
        <v>0</v>
      </c>
      <c r="AR198" s="148" t="s">
        <v>152</v>
      </c>
      <c r="AT198" s="148" t="s">
        <v>148</v>
      </c>
      <c r="AU198" s="148" t="s">
        <v>153</v>
      </c>
      <c r="AY198" s="13" t="s">
        <v>146</v>
      </c>
      <c r="BE198" s="149">
        <f t="shared" si="34"/>
        <v>0</v>
      </c>
      <c r="BF198" s="149">
        <f t="shared" si="35"/>
        <v>0</v>
      </c>
      <c r="BG198" s="149">
        <f t="shared" si="36"/>
        <v>0</v>
      </c>
      <c r="BH198" s="149">
        <f t="shared" si="37"/>
        <v>0</v>
      </c>
      <c r="BI198" s="149">
        <f t="shared" si="38"/>
        <v>0</v>
      </c>
      <c r="BJ198" s="13" t="s">
        <v>153</v>
      </c>
      <c r="BK198" s="150">
        <f t="shared" si="39"/>
        <v>0</v>
      </c>
      <c r="BL198" s="13" t="s">
        <v>152</v>
      </c>
      <c r="BM198" s="148" t="s">
        <v>475</v>
      </c>
    </row>
    <row r="199" spans="2:65" s="1" customFormat="1" ht="24.2" customHeight="1">
      <c r="B199" s="136"/>
      <c r="C199" s="151" t="s">
        <v>476</v>
      </c>
      <c r="D199" s="151" t="s">
        <v>235</v>
      </c>
      <c r="E199" s="152" t="s">
        <v>477</v>
      </c>
      <c r="F199" s="153" t="s">
        <v>478</v>
      </c>
      <c r="G199" s="154" t="s">
        <v>199</v>
      </c>
      <c r="H199" s="155">
        <v>1</v>
      </c>
      <c r="I199" s="156"/>
      <c r="J199" s="155">
        <f t="shared" si="30"/>
        <v>0</v>
      </c>
      <c r="K199" s="157"/>
      <c r="L199" s="158"/>
      <c r="M199" s="159" t="s">
        <v>1</v>
      </c>
      <c r="N199" s="160" t="s">
        <v>37</v>
      </c>
      <c r="P199" s="146">
        <f t="shared" si="31"/>
        <v>0</v>
      </c>
      <c r="Q199" s="146">
        <v>2.1299999999999999E-3</v>
      </c>
      <c r="R199" s="146">
        <f t="shared" si="32"/>
        <v>2.1299999999999999E-3</v>
      </c>
      <c r="S199" s="146">
        <v>0</v>
      </c>
      <c r="T199" s="147">
        <f t="shared" si="33"/>
        <v>0</v>
      </c>
      <c r="AR199" s="148" t="s">
        <v>162</v>
      </c>
      <c r="AT199" s="148" t="s">
        <v>235</v>
      </c>
      <c r="AU199" s="148" t="s">
        <v>153</v>
      </c>
      <c r="AY199" s="13" t="s">
        <v>146</v>
      </c>
      <c r="BE199" s="149">
        <f t="shared" si="34"/>
        <v>0</v>
      </c>
      <c r="BF199" s="149">
        <f t="shared" si="35"/>
        <v>0</v>
      </c>
      <c r="BG199" s="149">
        <f t="shared" si="36"/>
        <v>0</v>
      </c>
      <c r="BH199" s="149">
        <f t="shared" si="37"/>
        <v>0</v>
      </c>
      <c r="BI199" s="149">
        <f t="shared" si="38"/>
        <v>0</v>
      </c>
      <c r="BJ199" s="13" t="s">
        <v>153</v>
      </c>
      <c r="BK199" s="150">
        <f t="shared" si="39"/>
        <v>0</v>
      </c>
      <c r="BL199" s="13" t="s">
        <v>152</v>
      </c>
      <c r="BM199" s="148" t="s">
        <v>479</v>
      </c>
    </row>
    <row r="200" spans="2:65" s="1" customFormat="1" ht="16.5" customHeight="1">
      <c r="B200" s="136"/>
      <c r="C200" s="137" t="s">
        <v>264</v>
      </c>
      <c r="D200" s="137" t="s">
        <v>148</v>
      </c>
      <c r="E200" s="138" t="s">
        <v>480</v>
      </c>
      <c r="F200" s="139" t="s">
        <v>481</v>
      </c>
      <c r="G200" s="140" t="s">
        <v>199</v>
      </c>
      <c r="H200" s="141">
        <v>3</v>
      </c>
      <c r="I200" s="142"/>
      <c r="J200" s="141">
        <f t="shared" si="30"/>
        <v>0</v>
      </c>
      <c r="K200" s="143"/>
      <c r="L200" s="28"/>
      <c r="M200" s="144" t="s">
        <v>1</v>
      </c>
      <c r="N200" s="145" t="s">
        <v>37</v>
      </c>
      <c r="P200" s="146">
        <f t="shared" si="31"/>
        <v>0</v>
      </c>
      <c r="Q200" s="146">
        <v>5.0000000000000002E-5</v>
      </c>
      <c r="R200" s="146">
        <f t="shared" si="32"/>
        <v>1.5000000000000001E-4</v>
      </c>
      <c r="S200" s="146">
        <v>0</v>
      </c>
      <c r="T200" s="147">
        <f t="shared" si="33"/>
        <v>0</v>
      </c>
      <c r="AR200" s="148" t="s">
        <v>152</v>
      </c>
      <c r="AT200" s="148" t="s">
        <v>148</v>
      </c>
      <c r="AU200" s="148" t="s">
        <v>153</v>
      </c>
      <c r="AY200" s="13" t="s">
        <v>146</v>
      </c>
      <c r="BE200" s="149">
        <f t="shared" si="34"/>
        <v>0</v>
      </c>
      <c r="BF200" s="149">
        <f t="shared" si="35"/>
        <v>0</v>
      </c>
      <c r="BG200" s="149">
        <f t="shared" si="36"/>
        <v>0</v>
      </c>
      <c r="BH200" s="149">
        <f t="shared" si="37"/>
        <v>0</v>
      </c>
      <c r="BI200" s="149">
        <f t="shared" si="38"/>
        <v>0</v>
      </c>
      <c r="BJ200" s="13" t="s">
        <v>153</v>
      </c>
      <c r="BK200" s="150">
        <f t="shared" si="39"/>
        <v>0</v>
      </c>
      <c r="BL200" s="13" t="s">
        <v>152</v>
      </c>
      <c r="BM200" s="148" t="s">
        <v>482</v>
      </c>
    </row>
    <row r="201" spans="2:65" s="1" customFormat="1" ht="24.2" customHeight="1">
      <c r="B201" s="136"/>
      <c r="C201" s="151" t="s">
        <v>483</v>
      </c>
      <c r="D201" s="151" t="s">
        <v>235</v>
      </c>
      <c r="E201" s="152" t="s">
        <v>484</v>
      </c>
      <c r="F201" s="153" t="s">
        <v>485</v>
      </c>
      <c r="G201" s="154" t="s">
        <v>199</v>
      </c>
      <c r="H201" s="155">
        <v>3</v>
      </c>
      <c r="I201" s="156"/>
      <c r="J201" s="155">
        <f t="shared" si="30"/>
        <v>0</v>
      </c>
      <c r="K201" s="157"/>
      <c r="L201" s="158"/>
      <c r="M201" s="159" t="s">
        <v>1</v>
      </c>
      <c r="N201" s="160" t="s">
        <v>37</v>
      </c>
      <c r="P201" s="146">
        <f t="shared" si="31"/>
        <v>0</v>
      </c>
      <c r="Q201" s="146">
        <v>5.5999999999999995E-4</v>
      </c>
      <c r="R201" s="146">
        <f t="shared" si="32"/>
        <v>1.6799999999999999E-3</v>
      </c>
      <c r="S201" s="146">
        <v>0</v>
      </c>
      <c r="T201" s="147">
        <f t="shared" si="33"/>
        <v>0</v>
      </c>
      <c r="AR201" s="148" t="s">
        <v>162</v>
      </c>
      <c r="AT201" s="148" t="s">
        <v>235</v>
      </c>
      <c r="AU201" s="148" t="s">
        <v>153</v>
      </c>
      <c r="AY201" s="13" t="s">
        <v>146</v>
      </c>
      <c r="BE201" s="149">
        <f t="shared" si="34"/>
        <v>0</v>
      </c>
      <c r="BF201" s="149">
        <f t="shared" si="35"/>
        <v>0</v>
      </c>
      <c r="BG201" s="149">
        <f t="shared" si="36"/>
        <v>0</v>
      </c>
      <c r="BH201" s="149">
        <f t="shared" si="37"/>
        <v>0</v>
      </c>
      <c r="BI201" s="149">
        <f t="shared" si="38"/>
        <v>0</v>
      </c>
      <c r="BJ201" s="13" t="s">
        <v>153</v>
      </c>
      <c r="BK201" s="150">
        <f t="shared" si="39"/>
        <v>0</v>
      </c>
      <c r="BL201" s="13" t="s">
        <v>152</v>
      </c>
      <c r="BM201" s="148" t="s">
        <v>486</v>
      </c>
    </row>
    <row r="202" spans="2:65" s="1" customFormat="1" ht="16.5" customHeight="1">
      <c r="B202" s="136"/>
      <c r="C202" s="137" t="s">
        <v>267</v>
      </c>
      <c r="D202" s="137" t="s">
        <v>148</v>
      </c>
      <c r="E202" s="138" t="s">
        <v>487</v>
      </c>
      <c r="F202" s="139" t="s">
        <v>488</v>
      </c>
      <c r="G202" s="140" t="s">
        <v>199</v>
      </c>
      <c r="H202" s="141">
        <v>1</v>
      </c>
      <c r="I202" s="142"/>
      <c r="J202" s="141">
        <f t="shared" si="30"/>
        <v>0</v>
      </c>
      <c r="K202" s="143"/>
      <c r="L202" s="28"/>
      <c r="M202" s="144" t="s">
        <v>1</v>
      </c>
      <c r="N202" s="145" t="s">
        <v>37</v>
      </c>
      <c r="P202" s="146">
        <f t="shared" si="31"/>
        <v>0</v>
      </c>
      <c r="Q202" s="146">
        <v>6.9999999999999994E-5</v>
      </c>
      <c r="R202" s="146">
        <f t="shared" si="32"/>
        <v>6.9999999999999994E-5</v>
      </c>
      <c r="S202" s="146">
        <v>0</v>
      </c>
      <c r="T202" s="147">
        <f t="shared" si="33"/>
        <v>0</v>
      </c>
      <c r="AR202" s="148" t="s">
        <v>152</v>
      </c>
      <c r="AT202" s="148" t="s">
        <v>148</v>
      </c>
      <c r="AU202" s="148" t="s">
        <v>153</v>
      </c>
      <c r="AY202" s="13" t="s">
        <v>146</v>
      </c>
      <c r="BE202" s="149">
        <f t="shared" si="34"/>
        <v>0</v>
      </c>
      <c r="BF202" s="149">
        <f t="shared" si="35"/>
        <v>0</v>
      </c>
      <c r="BG202" s="149">
        <f t="shared" si="36"/>
        <v>0</v>
      </c>
      <c r="BH202" s="149">
        <f t="shared" si="37"/>
        <v>0</v>
      </c>
      <c r="BI202" s="149">
        <f t="shared" si="38"/>
        <v>0</v>
      </c>
      <c r="BJ202" s="13" t="s">
        <v>153</v>
      </c>
      <c r="BK202" s="150">
        <f t="shared" si="39"/>
        <v>0</v>
      </c>
      <c r="BL202" s="13" t="s">
        <v>152</v>
      </c>
      <c r="BM202" s="148" t="s">
        <v>489</v>
      </c>
    </row>
    <row r="203" spans="2:65" s="1" customFormat="1" ht="24.2" customHeight="1">
      <c r="B203" s="136"/>
      <c r="C203" s="151" t="s">
        <v>490</v>
      </c>
      <c r="D203" s="151" t="s">
        <v>235</v>
      </c>
      <c r="E203" s="152" t="s">
        <v>491</v>
      </c>
      <c r="F203" s="153" t="s">
        <v>492</v>
      </c>
      <c r="G203" s="154" t="s">
        <v>199</v>
      </c>
      <c r="H203" s="155">
        <v>1</v>
      </c>
      <c r="I203" s="156"/>
      <c r="J203" s="155">
        <f t="shared" si="30"/>
        <v>0</v>
      </c>
      <c r="K203" s="157"/>
      <c r="L203" s="158"/>
      <c r="M203" s="159" t="s">
        <v>1</v>
      </c>
      <c r="N203" s="160" t="s">
        <v>37</v>
      </c>
      <c r="P203" s="146">
        <f t="shared" si="31"/>
        <v>0</v>
      </c>
      <c r="Q203" s="146">
        <v>2.8800000000000002E-3</v>
      </c>
      <c r="R203" s="146">
        <f t="shared" si="32"/>
        <v>2.8800000000000002E-3</v>
      </c>
      <c r="S203" s="146">
        <v>0</v>
      </c>
      <c r="T203" s="147">
        <f t="shared" si="33"/>
        <v>0</v>
      </c>
      <c r="AR203" s="148" t="s">
        <v>162</v>
      </c>
      <c r="AT203" s="148" t="s">
        <v>235</v>
      </c>
      <c r="AU203" s="148" t="s">
        <v>153</v>
      </c>
      <c r="AY203" s="13" t="s">
        <v>146</v>
      </c>
      <c r="BE203" s="149">
        <f t="shared" si="34"/>
        <v>0</v>
      </c>
      <c r="BF203" s="149">
        <f t="shared" si="35"/>
        <v>0</v>
      </c>
      <c r="BG203" s="149">
        <f t="shared" si="36"/>
        <v>0</v>
      </c>
      <c r="BH203" s="149">
        <f t="shared" si="37"/>
        <v>0</v>
      </c>
      <c r="BI203" s="149">
        <f t="shared" si="38"/>
        <v>0</v>
      </c>
      <c r="BJ203" s="13" t="s">
        <v>153</v>
      </c>
      <c r="BK203" s="150">
        <f t="shared" si="39"/>
        <v>0</v>
      </c>
      <c r="BL203" s="13" t="s">
        <v>152</v>
      </c>
      <c r="BM203" s="148" t="s">
        <v>493</v>
      </c>
    </row>
    <row r="204" spans="2:65" s="1" customFormat="1" ht="16.5" customHeight="1">
      <c r="B204" s="136"/>
      <c r="C204" s="137" t="s">
        <v>273</v>
      </c>
      <c r="D204" s="137" t="s">
        <v>148</v>
      </c>
      <c r="E204" s="138" t="s">
        <v>494</v>
      </c>
      <c r="F204" s="139" t="s">
        <v>495</v>
      </c>
      <c r="G204" s="140" t="s">
        <v>199</v>
      </c>
      <c r="H204" s="141">
        <v>1</v>
      </c>
      <c r="I204" s="142"/>
      <c r="J204" s="141">
        <f t="shared" si="30"/>
        <v>0</v>
      </c>
      <c r="K204" s="143"/>
      <c r="L204" s="28"/>
      <c r="M204" s="144" t="s">
        <v>1</v>
      </c>
      <c r="N204" s="145" t="s">
        <v>37</v>
      </c>
      <c r="P204" s="146">
        <f t="shared" si="31"/>
        <v>0</v>
      </c>
      <c r="Q204" s="146">
        <v>6.9999999999999994E-5</v>
      </c>
      <c r="R204" s="146">
        <f t="shared" si="32"/>
        <v>6.9999999999999994E-5</v>
      </c>
      <c r="S204" s="146">
        <v>0</v>
      </c>
      <c r="T204" s="147">
        <f t="shared" si="33"/>
        <v>0</v>
      </c>
      <c r="AR204" s="148" t="s">
        <v>152</v>
      </c>
      <c r="AT204" s="148" t="s">
        <v>148</v>
      </c>
      <c r="AU204" s="148" t="s">
        <v>153</v>
      </c>
      <c r="AY204" s="13" t="s">
        <v>146</v>
      </c>
      <c r="BE204" s="149">
        <f t="shared" si="34"/>
        <v>0</v>
      </c>
      <c r="BF204" s="149">
        <f t="shared" si="35"/>
        <v>0</v>
      </c>
      <c r="BG204" s="149">
        <f t="shared" si="36"/>
        <v>0</v>
      </c>
      <c r="BH204" s="149">
        <f t="shared" si="37"/>
        <v>0</v>
      </c>
      <c r="BI204" s="149">
        <f t="shared" si="38"/>
        <v>0</v>
      </c>
      <c r="BJ204" s="13" t="s">
        <v>153</v>
      </c>
      <c r="BK204" s="150">
        <f t="shared" si="39"/>
        <v>0</v>
      </c>
      <c r="BL204" s="13" t="s">
        <v>152</v>
      </c>
      <c r="BM204" s="148" t="s">
        <v>496</v>
      </c>
    </row>
    <row r="205" spans="2:65" s="1" customFormat="1" ht="24.2" customHeight="1">
      <c r="B205" s="136"/>
      <c r="C205" s="151" t="s">
        <v>497</v>
      </c>
      <c r="D205" s="151" t="s">
        <v>235</v>
      </c>
      <c r="E205" s="152" t="s">
        <v>498</v>
      </c>
      <c r="F205" s="153" t="s">
        <v>499</v>
      </c>
      <c r="G205" s="154" t="s">
        <v>199</v>
      </c>
      <c r="H205" s="155">
        <v>1</v>
      </c>
      <c r="I205" s="156"/>
      <c r="J205" s="155">
        <f t="shared" si="30"/>
        <v>0</v>
      </c>
      <c r="K205" s="157"/>
      <c r="L205" s="158"/>
      <c r="M205" s="159" t="s">
        <v>1</v>
      </c>
      <c r="N205" s="160" t="s">
        <v>37</v>
      </c>
      <c r="P205" s="146">
        <f t="shared" si="31"/>
        <v>0</v>
      </c>
      <c r="Q205" s="146">
        <v>1.17E-3</v>
      </c>
      <c r="R205" s="146">
        <f t="shared" si="32"/>
        <v>1.17E-3</v>
      </c>
      <c r="S205" s="146">
        <v>0</v>
      </c>
      <c r="T205" s="147">
        <f t="shared" si="33"/>
        <v>0</v>
      </c>
      <c r="AR205" s="148" t="s">
        <v>162</v>
      </c>
      <c r="AT205" s="148" t="s">
        <v>235</v>
      </c>
      <c r="AU205" s="148" t="s">
        <v>153</v>
      </c>
      <c r="AY205" s="13" t="s">
        <v>146</v>
      </c>
      <c r="BE205" s="149">
        <f t="shared" si="34"/>
        <v>0</v>
      </c>
      <c r="BF205" s="149">
        <f t="shared" si="35"/>
        <v>0</v>
      </c>
      <c r="BG205" s="149">
        <f t="shared" si="36"/>
        <v>0</v>
      </c>
      <c r="BH205" s="149">
        <f t="shared" si="37"/>
        <v>0</v>
      </c>
      <c r="BI205" s="149">
        <f t="shared" si="38"/>
        <v>0</v>
      </c>
      <c r="BJ205" s="13" t="s">
        <v>153</v>
      </c>
      <c r="BK205" s="150">
        <f t="shared" si="39"/>
        <v>0</v>
      </c>
      <c r="BL205" s="13" t="s">
        <v>152</v>
      </c>
      <c r="BM205" s="148" t="s">
        <v>500</v>
      </c>
    </row>
    <row r="206" spans="2:65" s="1" customFormat="1" ht="16.5" customHeight="1">
      <c r="B206" s="136"/>
      <c r="C206" s="137" t="s">
        <v>280</v>
      </c>
      <c r="D206" s="137" t="s">
        <v>148</v>
      </c>
      <c r="E206" s="138" t="s">
        <v>501</v>
      </c>
      <c r="F206" s="139" t="s">
        <v>502</v>
      </c>
      <c r="G206" s="140" t="s">
        <v>246</v>
      </c>
      <c r="H206" s="141">
        <v>87.3</v>
      </c>
      <c r="I206" s="142"/>
      <c r="J206" s="141">
        <f t="shared" si="30"/>
        <v>0</v>
      </c>
      <c r="K206" s="143"/>
      <c r="L206" s="28"/>
      <c r="M206" s="144" t="s">
        <v>1</v>
      </c>
      <c r="N206" s="145" t="s">
        <v>37</v>
      </c>
      <c r="P206" s="146">
        <f t="shared" si="31"/>
        <v>0</v>
      </c>
      <c r="Q206" s="146">
        <v>0</v>
      </c>
      <c r="R206" s="146">
        <f t="shared" si="32"/>
        <v>0</v>
      </c>
      <c r="S206" s="146">
        <v>0</v>
      </c>
      <c r="T206" s="147">
        <f t="shared" si="33"/>
        <v>0</v>
      </c>
      <c r="AR206" s="148" t="s">
        <v>152</v>
      </c>
      <c r="AT206" s="148" t="s">
        <v>148</v>
      </c>
      <c r="AU206" s="148" t="s">
        <v>153</v>
      </c>
      <c r="AY206" s="13" t="s">
        <v>146</v>
      </c>
      <c r="BE206" s="149">
        <f t="shared" si="34"/>
        <v>0</v>
      </c>
      <c r="BF206" s="149">
        <f t="shared" si="35"/>
        <v>0</v>
      </c>
      <c r="BG206" s="149">
        <f t="shared" si="36"/>
        <v>0</v>
      </c>
      <c r="BH206" s="149">
        <f t="shared" si="37"/>
        <v>0</v>
      </c>
      <c r="BI206" s="149">
        <f t="shared" si="38"/>
        <v>0</v>
      </c>
      <c r="BJ206" s="13" t="s">
        <v>153</v>
      </c>
      <c r="BK206" s="150">
        <f t="shared" si="39"/>
        <v>0</v>
      </c>
      <c r="BL206" s="13" t="s">
        <v>152</v>
      </c>
      <c r="BM206" s="148" t="s">
        <v>503</v>
      </c>
    </row>
    <row r="207" spans="2:65" s="11" customFormat="1" ht="22.9" customHeight="1">
      <c r="B207" s="125"/>
      <c r="D207" s="126" t="s">
        <v>70</v>
      </c>
      <c r="E207" s="134" t="s">
        <v>179</v>
      </c>
      <c r="F207" s="134" t="s">
        <v>504</v>
      </c>
      <c r="I207" s="128"/>
      <c r="J207" s="135">
        <f>BK207</f>
        <v>0</v>
      </c>
      <c r="L207" s="125"/>
      <c r="M207" s="129"/>
      <c r="P207" s="130">
        <f>SUM(P208:P209)</f>
        <v>0</v>
      </c>
      <c r="R207" s="130">
        <f>SUM(R208:R209)</f>
        <v>0</v>
      </c>
      <c r="T207" s="131">
        <f>SUM(T208:T209)</f>
        <v>0</v>
      </c>
      <c r="AR207" s="126" t="s">
        <v>79</v>
      </c>
      <c r="AT207" s="132" t="s">
        <v>70</v>
      </c>
      <c r="AU207" s="132" t="s">
        <v>79</v>
      </c>
      <c r="AY207" s="126" t="s">
        <v>146</v>
      </c>
      <c r="BK207" s="133">
        <f>SUM(BK208:BK209)</f>
        <v>0</v>
      </c>
    </row>
    <row r="208" spans="2:65" s="1" customFormat="1" ht="24.2" customHeight="1">
      <c r="B208" s="136"/>
      <c r="C208" s="137" t="s">
        <v>505</v>
      </c>
      <c r="D208" s="137" t="s">
        <v>148</v>
      </c>
      <c r="E208" s="138" t="s">
        <v>506</v>
      </c>
      <c r="F208" s="139" t="s">
        <v>507</v>
      </c>
      <c r="G208" s="140" t="s">
        <v>174</v>
      </c>
      <c r="H208" s="141">
        <v>513.29999999999995</v>
      </c>
      <c r="I208" s="142"/>
      <c r="J208" s="141">
        <f>ROUND(I208*H208,3)</f>
        <v>0</v>
      </c>
      <c r="K208" s="143"/>
      <c r="L208" s="28"/>
      <c r="M208" s="144" t="s">
        <v>1</v>
      </c>
      <c r="N208" s="145" t="s">
        <v>37</v>
      </c>
      <c r="P208" s="146">
        <f>O208*H208</f>
        <v>0</v>
      </c>
      <c r="Q208" s="146">
        <v>0</v>
      </c>
      <c r="R208" s="146">
        <f>Q208*H208</f>
        <v>0</v>
      </c>
      <c r="S208" s="146">
        <v>0</v>
      </c>
      <c r="T208" s="147">
        <f>S208*H208</f>
        <v>0</v>
      </c>
      <c r="AR208" s="148" t="s">
        <v>152</v>
      </c>
      <c r="AT208" s="148" t="s">
        <v>148</v>
      </c>
      <c r="AU208" s="148" t="s">
        <v>153</v>
      </c>
      <c r="AY208" s="13" t="s">
        <v>146</v>
      </c>
      <c r="BE208" s="149">
        <f>IF(N208="základná",J208,0)</f>
        <v>0</v>
      </c>
      <c r="BF208" s="149">
        <f>IF(N208="znížená",J208,0)</f>
        <v>0</v>
      </c>
      <c r="BG208" s="149">
        <f>IF(N208="zákl. prenesená",J208,0)</f>
        <v>0</v>
      </c>
      <c r="BH208" s="149">
        <f>IF(N208="zníž. prenesená",J208,0)</f>
        <v>0</v>
      </c>
      <c r="BI208" s="149">
        <f>IF(N208="nulová",J208,0)</f>
        <v>0</v>
      </c>
      <c r="BJ208" s="13" t="s">
        <v>153</v>
      </c>
      <c r="BK208" s="150">
        <f>ROUND(I208*H208,3)</f>
        <v>0</v>
      </c>
      <c r="BL208" s="13" t="s">
        <v>152</v>
      </c>
      <c r="BM208" s="148" t="s">
        <v>508</v>
      </c>
    </row>
    <row r="209" spans="2:65" s="1" customFormat="1" ht="16.5" customHeight="1">
      <c r="B209" s="136"/>
      <c r="C209" s="137" t="s">
        <v>287</v>
      </c>
      <c r="D209" s="137" t="s">
        <v>148</v>
      </c>
      <c r="E209" s="138" t="s">
        <v>509</v>
      </c>
      <c r="F209" s="139" t="s">
        <v>510</v>
      </c>
      <c r="G209" s="140" t="s">
        <v>174</v>
      </c>
      <c r="H209" s="141">
        <v>321.89999999999998</v>
      </c>
      <c r="I209" s="142"/>
      <c r="J209" s="141">
        <f>ROUND(I209*H209,3)</f>
        <v>0</v>
      </c>
      <c r="K209" s="143"/>
      <c r="L209" s="28"/>
      <c r="M209" s="144" t="s">
        <v>1</v>
      </c>
      <c r="N209" s="145" t="s">
        <v>37</v>
      </c>
      <c r="P209" s="146">
        <f>O209*H209</f>
        <v>0</v>
      </c>
      <c r="Q209" s="146">
        <v>0</v>
      </c>
      <c r="R209" s="146">
        <f>Q209*H209</f>
        <v>0</v>
      </c>
      <c r="S209" s="146">
        <v>0</v>
      </c>
      <c r="T209" s="147">
        <f>S209*H209</f>
        <v>0</v>
      </c>
      <c r="AR209" s="148" t="s">
        <v>152</v>
      </c>
      <c r="AT209" s="148" t="s">
        <v>148</v>
      </c>
      <c r="AU209" s="148" t="s">
        <v>153</v>
      </c>
      <c r="AY209" s="13" t="s">
        <v>146</v>
      </c>
      <c r="BE209" s="149">
        <f>IF(N209="základná",J209,0)</f>
        <v>0</v>
      </c>
      <c r="BF209" s="149">
        <f>IF(N209="znížená",J209,0)</f>
        <v>0</v>
      </c>
      <c r="BG209" s="149">
        <f>IF(N209="zákl. prenesená",J209,0)</f>
        <v>0</v>
      </c>
      <c r="BH209" s="149">
        <f>IF(N209="zníž. prenesená",J209,0)</f>
        <v>0</v>
      </c>
      <c r="BI209" s="149">
        <f>IF(N209="nulová",J209,0)</f>
        <v>0</v>
      </c>
      <c r="BJ209" s="13" t="s">
        <v>153</v>
      </c>
      <c r="BK209" s="150">
        <f>ROUND(I209*H209,3)</f>
        <v>0</v>
      </c>
      <c r="BL209" s="13" t="s">
        <v>152</v>
      </c>
      <c r="BM209" s="148" t="s">
        <v>511</v>
      </c>
    </row>
    <row r="210" spans="2:65" s="11" customFormat="1" ht="22.9" customHeight="1">
      <c r="B210" s="125"/>
      <c r="D210" s="126" t="s">
        <v>70</v>
      </c>
      <c r="E210" s="134" t="s">
        <v>512</v>
      </c>
      <c r="F210" s="134" t="s">
        <v>513</v>
      </c>
      <c r="I210" s="128"/>
      <c r="J210" s="135">
        <f>BK210</f>
        <v>0</v>
      </c>
      <c r="L210" s="125"/>
      <c r="M210" s="129"/>
      <c r="P210" s="130">
        <f>P211</f>
        <v>0</v>
      </c>
      <c r="R210" s="130">
        <f>R211</f>
        <v>0</v>
      </c>
      <c r="T210" s="131">
        <f>T211</f>
        <v>0</v>
      </c>
      <c r="AR210" s="126" t="s">
        <v>79</v>
      </c>
      <c r="AT210" s="132" t="s">
        <v>70</v>
      </c>
      <c r="AU210" s="132" t="s">
        <v>79</v>
      </c>
      <c r="AY210" s="126" t="s">
        <v>146</v>
      </c>
      <c r="BK210" s="133">
        <f>BK211</f>
        <v>0</v>
      </c>
    </row>
    <row r="211" spans="2:65" s="1" customFormat="1" ht="24.2" customHeight="1">
      <c r="B211" s="136"/>
      <c r="C211" s="137" t="s">
        <v>514</v>
      </c>
      <c r="D211" s="137" t="s">
        <v>148</v>
      </c>
      <c r="E211" s="138" t="s">
        <v>515</v>
      </c>
      <c r="F211" s="139" t="s">
        <v>516</v>
      </c>
      <c r="G211" s="140" t="s">
        <v>185</v>
      </c>
      <c r="H211" s="141">
        <v>5628.8310000000001</v>
      </c>
      <c r="I211" s="142"/>
      <c r="J211" s="141">
        <f>ROUND(I211*H211,3)</f>
        <v>0</v>
      </c>
      <c r="K211" s="143"/>
      <c r="L211" s="28"/>
      <c r="M211" s="144" t="s">
        <v>1</v>
      </c>
      <c r="N211" s="145" t="s">
        <v>37</v>
      </c>
      <c r="P211" s="146">
        <f>O211*H211</f>
        <v>0</v>
      </c>
      <c r="Q211" s="146">
        <v>0</v>
      </c>
      <c r="R211" s="146">
        <f>Q211*H211</f>
        <v>0</v>
      </c>
      <c r="S211" s="146">
        <v>0</v>
      </c>
      <c r="T211" s="147">
        <f>S211*H211</f>
        <v>0</v>
      </c>
      <c r="AR211" s="148" t="s">
        <v>152</v>
      </c>
      <c r="AT211" s="148" t="s">
        <v>148</v>
      </c>
      <c r="AU211" s="148" t="s">
        <v>153</v>
      </c>
      <c r="AY211" s="13" t="s">
        <v>146</v>
      </c>
      <c r="BE211" s="149">
        <f>IF(N211="základná",J211,0)</f>
        <v>0</v>
      </c>
      <c r="BF211" s="149">
        <f>IF(N211="znížená",J211,0)</f>
        <v>0</v>
      </c>
      <c r="BG211" s="149">
        <f>IF(N211="zákl. prenesená",J211,0)</f>
        <v>0</v>
      </c>
      <c r="BH211" s="149">
        <f>IF(N211="zníž. prenesená",J211,0)</f>
        <v>0</v>
      </c>
      <c r="BI211" s="149">
        <f>IF(N211="nulová",J211,0)</f>
        <v>0</v>
      </c>
      <c r="BJ211" s="13" t="s">
        <v>153</v>
      </c>
      <c r="BK211" s="150">
        <f>ROUND(I211*H211,3)</f>
        <v>0</v>
      </c>
      <c r="BL211" s="13" t="s">
        <v>152</v>
      </c>
      <c r="BM211" s="148" t="s">
        <v>517</v>
      </c>
    </row>
    <row r="212" spans="2:65" s="11" customFormat="1" ht="25.9" customHeight="1">
      <c r="B212" s="125"/>
      <c r="D212" s="126" t="s">
        <v>70</v>
      </c>
      <c r="E212" s="127" t="s">
        <v>239</v>
      </c>
      <c r="F212" s="127" t="s">
        <v>240</v>
      </c>
      <c r="I212" s="128"/>
      <c r="J212" s="115">
        <f>BK212</f>
        <v>0</v>
      </c>
      <c r="L212" s="125"/>
      <c r="M212" s="129"/>
      <c r="P212" s="130">
        <f>P213+P225+P230+P236+P245+P256</f>
        <v>0</v>
      </c>
      <c r="R212" s="130">
        <f>R213+R225+R230+R236+R245+R256</f>
        <v>20.178880600000003</v>
      </c>
      <c r="T212" s="131">
        <f>T213+T225+T230+T236+T245+T256</f>
        <v>0</v>
      </c>
      <c r="AR212" s="126" t="s">
        <v>153</v>
      </c>
      <c r="AT212" s="132" t="s">
        <v>70</v>
      </c>
      <c r="AU212" s="132" t="s">
        <v>71</v>
      </c>
      <c r="AY212" s="126" t="s">
        <v>146</v>
      </c>
      <c r="BK212" s="133">
        <f>BK213+BK225+BK230+BK236+BK245+BK256</f>
        <v>0</v>
      </c>
    </row>
    <row r="213" spans="2:65" s="11" customFormat="1" ht="22.9" customHeight="1">
      <c r="B213" s="125"/>
      <c r="D213" s="126" t="s">
        <v>70</v>
      </c>
      <c r="E213" s="134" t="s">
        <v>518</v>
      </c>
      <c r="F213" s="134" t="s">
        <v>519</v>
      </c>
      <c r="I213" s="128"/>
      <c r="J213" s="135">
        <f>BK213</f>
        <v>0</v>
      </c>
      <c r="L213" s="125"/>
      <c r="M213" s="129"/>
      <c r="P213" s="130">
        <f>SUM(P214:P224)</f>
        <v>0</v>
      </c>
      <c r="R213" s="130">
        <f>SUM(R214:R224)</f>
        <v>2.0109926000000002</v>
      </c>
      <c r="T213" s="131">
        <f>SUM(T214:T224)</f>
        <v>0</v>
      </c>
      <c r="AR213" s="126" t="s">
        <v>153</v>
      </c>
      <c r="AT213" s="132" t="s">
        <v>70</v>
      </c>
      <c r="AU213" s="132" t="s">
        <v>79</v>
      </c>
      <c r="AY213" s="126" t="s">
        <v>146</v>
      </c>
      <c r="BK213" s="133">
        <f>SUM(BK214:BK224)</f>
        <v>0</v>
      </c>
    </row>
    <row r="214" spans="2:65" s="1" customFormat="1" ht="33" customHeight="1">
      <c r="B214" s="136"/>
      <c r="C214" s="137" t="s">
        <v>290</v>
      </c>
      <c r="D214" s="137" t="s">
        <v>148</v>
      </c>
      <c r="E214" s="138" t="s">
        <v>520</v>
      </c>
      <c r="F214" s="139" t="s">
        <v>521</v>
      </c>
      <c r="G214" s="140" t="s">
        <v>174</v>
      </c>
      <c r="H214" s="141">
        <v>513.29999999999995</v>
      </c>
      <c r="I214" s="142"/>
      <c r="J214" s="141">
        <f t="shared" ref="J214:J224" si="40">ROUND(I214*H214,3)</f>
        <v>0</v>
      </c>
      <c r="K214" s="143"/>
      <c r="L214" s="28"/>
      <c r="M214" s="144" t="s">
        <v>1</v>
      </c>
      <c r="N214" s="145" t="s">
        <v>37</v>
      </c>
      <c r="P214" s="146">
        <f t="shared" ref="P214:P224" si="41">O214*H214</f>
        <v>0</v>
      </c>
      <c r="Q214" s="146">
        <v>0</v>
      </c>
      <c r="R214" s="146">
        <f t="shared" ref="R214:R224" si="42">Q214*H214</f>
        <v>0</v>
      </c>
      <c r="S214" s="146">
        <v>0</v>
      </c>
      <c r="T214" s="147">
        <f t="shared" ref="T214:T224" si="43">S214*H214</f>
        <v>0</v>
      </c>
      <c r="AR214" s="148" t="s">
        <v>178</v>
      </c>
      <c r="AT214" s="148" t="s">
        <v>148</v>
      </c>
      <c r="AU214" s="148" t="s">
        <v>153</v>
      </c>
      <c r="AY214" s="13" t="s">
        <v>146</v>
      </c>
      <c r="BE214" s="149">
        <f t="shared" ref="BE214:BE224" si="44">IF(N214="základná",J214,0)</f>
        <v>0</v>
      </c>
      <c r="BF214" s="149">
        <f t="shared" ref="BF214:BF224" si="45">IF(N214="znížená",J214,0)</f>
        <v>0</v>
      </c>
      <c r="BG214" s="149">
        <f t="shared" ref="BG214:BG224" si="46">IF(N214="zákl. prenesená",J214,0)</f>
        <v>0</v>
      </c>
      <c r="BH214" s="149">
        <f t="shared" ref="BH214:BH224" si="47">IF(N214="zníž. prenesená",J214,0)</f>
        <v>0</v>
      </c>
      <c r="BI214" s="149">
        <f t="shared" ref="BI214:BI224" si="48">IF(N214="nulová",J214,0)</f>
        <v>0</v>
      </c>
      <c r="BJ214" s="13" t="s">
        <v>153</v>
      </c>
      <c r="BK214" s="150">
        <f t="shared" ref="BK214:BK224" si="49">ROUND(I214*H214,3)</f>
        <v>0</v>
      </c>
      <c r="BL214" s="13" t="s">
        <v>178</v>
      </c>
      <c r="BM214" s="148" t="s">
        <v>522</v>
      </c>
    </row>
    <row r="215" spans="2:65" s="1" customFormat="1" ht="49.15" customHeight="1">
      <c r="B215" s="136"/>
      <c r="C215" s="151" t="s">
        <v>523</v>
      </c>
      <c r="D215" s="151" t="s">
        <v>235</v>
      </c>
      <c r="E215" s="152" t="s">
        <v>524</v>
      </c>
      <c r="F215" s="153" t="s">
        <v>525</v>
      </c>
      <c r="G215" s="154" t="s">
        <v>174</v>
      </c>
      <c r="H215" s="155">
        <v>538.96500000000003</v>
      </c>
      <c r="I215" s="156"/>
      <c r="J215" s="155">
        <f t="shared" si="40"/>
        <v>0</v>
      </c>
      <c r="K215" s="157"/>
      <c r="L215" s="158"/>
      <c r="M215" s="159" t="s">
        <v>1</v>
      </c>
      <c r="N215" s="160" t="s">
        <v>37</v>
      </c>
      <c r="P215" s="146">
        <f t="shared" si="41"/>
        <v>0</v>
      </c>
      <c r="Q215" s="146">
        <v>2.0400000000000001E-3</v>
      </c>
      <c r="R215" s="146">
        <f t="shared" si="42"/>
        <v>1.0994886000000001</v>
      </c>
      <c r="S215" s="146">
        <v>0</v>
      </c>
      <c r="T215" s="147">
        <f t="shared" si="43"/>
        <v>0</v>
      </c>
      <c r="AR215" s="148" t="s">
        <v>208</v>
      </c>
      <c r="AT215" s="148" t="s">
        <v>235</v>
      </c>
      <c r="AU215" s="148" t="s">
        <v>153</v>
      </c>
      <c r="AY215" s="13" t="s">
        <v>146</v>
      </c>
      <c r="BE215" s="149">
        <f t="shared" si="44"/>
        <v>0</v>
      </c>
      <c r="BF215" s="149">
        <f t="shared" si="45"/>
        <v>0</v>
      </c>
      <c r="BG215" s="149">
        <f t="shared" si="46"/>
        <v>0</v>
      </c>
      <c r="BH215" s="149">
        <f t="shared" si="47"/>
        <v>0</v>
      </c>
      <c r="BI215" s="149">
        <f t="shared" si="48"/>
        <v>0</v>
      </c>
      <c r="BJ215" s="13" t="s">
        <v>153</v>
      </c>
      <c r="BK215" s="150">
        <f t="shared" si="49"/>
        <v>0</v>
      </c>
      <c r="BL215" s="13" t="s">
        <v>178</v>
      </c>
      <c r="BM215" s="148" t="s">
        <v>526</v>
      </c>
    </row>
    <row r="216" spans="2:65" s="1" customFormat="1" ht="24.2" customHeight="1">
      <c r="B216" s="136"/>
      <c r="C216" s="151" t="s">
        <v>294</v>
      </c>
      <c r="D216" s="151" t="s">
        <v>235</v>
      </c>
      <c r="E216" s="152" t="s">
        <v>527</v>
      </c>
      <c r="F216" s="153" t="s">
        <v>528</v>
      </c>
      <c r="G216" s="154" t="s">
        <v>529</v>
      </c>
      <c r="H216" s="155">
        <v>12</v>
      </c>
      <c r="I216" s="156"/>
      <c r="J216" s="155">
        <f t="shared" si="40"/>
        <v>0</v>
      </c>
      <c r="K216" s="157"/>
      <c r="L216" s="158"/>
      <c r="M216" s="159" t="s">
        <v>1</v>
      </c>
      <c r="N216" s="160" t="s">
        <v>37</v>
      </c>
      <c r="P216" s="146">
        <f t="shared" si="41"/>
        <v>0</v>
      </c>
      <c r="Q216" s="146">
        <v>6.0000000000000001E-3</v>
      </c>
      <c r="R216" s="146">
        <f t="shared" si="42"/>
        <v>7.2000000000000008E-2</v>
      </c>
      <c r="S216" s="146">
        <v>0</v>
      </c>
      <c r="T216" s="147">
        <f t="shared" si="43"/>
        <v>0</v>
      </c>
      <c r="AR216" s="148" t="s">
        <v>208</v>
      </c>
      <c r="AT216" s="148" t="s">
        <v>235</v>
      </c>
      <c r="AU216" s="148" t="s">
        <v>153</v>
      </c>
      <c r="AY216" s="13" t="s">
        <v>146</v>
      </c>
      <c r="BE216" s="149">
        <f t="shared" si="44"/>
        <v>0</v>
      </c>
      <c r="BF216" s="149">
        <f t="shared" si="45"/>
        <v>0</v>
      </c>
      <c r="BG216" s="149">
        <f t="shared" si="46"/>
        <v>0</v>
      </c>
      <c r="BH216" s="149">
        <f t="shared" si="47"/>
        <v>0</v>
      </c>
      <c r="BI216" s="149">
        <f t="shared" si="48"/>
        <v>0</v>
      </c>
      <c r="BJ216" s="13" t="s">
        <v>153</v>
      </c>
      <c r="BK216" s="150">
        <f t="shared" si="49"/>
        <v>0</v>
      </c>
      <c r="BL216" s="13" t="s">
        <v>178</v>
      </c>
      <c r="BM216" s="148" t="s">
        <v>530</v>
      </c>
    </row>
    <row r="217" spans="2:65" s="1" customFormat="1" ht="24.2" customHeight="1">
      <c r="B217" s="136"/>
      <c r="C217" s="137" t="s">
        <v>531</v>
      </c>
      <c r="D217" s="137" t="s">
        <v>148</v>
      </c>
      <c r="E217" s="138" t="s">
        <v>532</v>
      </c>
      <c r="F217" s="139" t="s">
        <v>533</v>
      </c>
      <c r="G217" s="140" t="s">
        <v>199</v>
      </c>
      <c r="H217" s="141">
        <v>10</v>
      </c>
      <c r="I217" s="142"/>
      <c r="J217" s="141">
        <f t="shared" si="40"/>
        <v>0</v>
      </c>
      <c r="K217" s="143"/>
      <c r="L217" s="28"/>
      <c r="M217" s="144" t="s">
        <v>1</v>
      </c>
      <c r="N217" s="145" t="s">
        <v>37</v>
      </c>
      <c r="P217" s="146">
        <f t="shared" si="41"/>
        <v>0</v>
      </c>
      <c r="Q217" s="146">
        <v>9.0000000000000006E-5</v>
      </c>
      <c r="R217" s="146">
        <f t="shared" si="42"/>
        <v>9.0000000000000008E-4</v>
      </c>
      <c r="S217" s="146">
        <v>0</v>
      </c>
      <c r="T217" s="147">
        <f t="shared" si="43"/>
        <v>0</v>
      </c>
      <c r="AR217" s="148" t="s">
        <v>178</v>
      </c>
      <c r="AT217" s="148" t="s">
        <v>148</v>
      </c>
      <c r="AU217" s="148" t="s">
        <v>153</v>
      </c>
      <c r="AY217" s="13" t="s">
        <v>146</v>
      </c>
      <c r="BE217" s="149">
        <f t="shared" si="44"/>
        <v>0</v>
      </c>
      <c r="BF217" s="149">
        <f t="shared" si="45"/>
        <v>0</v>
      </c>
      <c r="BG217" s="149">
        <f t="shared" si="46"/>
        <v>0</v>
      </c>
      <c r="BH217" s="149">
        <f t="shared" si="47"/>
        <v>0</v>
      </c>
      <c r="BI217" s="149">
        <f t="shared" si="48"/>
        <v>0</v>
      </c>
      <c r="BJ217" s="13" t="s">
        <v>153</v>
      </c>
      <c r="BK217" s="150">
        <f t="shared" si="49"/>
        <v>0</v>
      </c>
      <c r="BL217" s="13" t="s">
        <v>178</v>
      </c>
      <c r="BM217" s="148" t="s">
        <v>534</v>
      </c>
    </row>
    <row r="218" spans="2:65" s="1" customFormat="1" ht="21.75" customHeight="1">
      <c r="B218" s="136"/>
      <c r="C218" s="137" t="s">
        <v>297</v>
      </c>
      <c r="D218" s="137" t="s">
        <v>148</v>
      </c>
      <c r="E218" s="138" t="s">
        <v>535</v>
      </c>
      <c r="F218" s="139" t="s">
        <v>536</v>
      </c>
      <c r="G218" s="140" t="s">
        <v>199</v>
      </c>
      <c r="H218" s="141">
        <v>2</v>
      </c>
      <c r="I218" s="142"/>
      <c r="J218" s="141">
        <f t="shared" si="40"/>
        <v>0</v>
      </c>
      <c r="K218" s="143"/>
      <c r="L218" s="28"/>
      <c r="M218" s="144" t="s">
        <v>1</v>
      </c>
      <c r="N218" s="145" t="s">
        <v>37</v>
      </c>
      <c r="P218" s="146">
        <f t="shared" si="41"/>
        <v>0</v>
      </c>
      <c r="Q218" s="146">
        <v>1.0000000000000001E-5</v>
      </c>
      <c r="R218" s="146">
        <f t="shared" si="42"/>
        <v>2.0000000000000002E-5</v>
      </c>
      <c r="S218" s="146">
        <v>0</v>
      </c>
      <c r="T218" s="147">
        <f t="shared" si="43"/>
        <v>0</v>
      </c>
      <c r="AR218" s="148" t="s">
        <v>178</v>
      </c>
      <c r="AT218" s="148" t="s">
        <v>148</v>
      </c>
      <c r="AU218" s="148" t="s">
        <v>153</v>
      </c>
      <c r="AY218" s="13" t="s">
        <v>146</v>
      </c>
      <c r="BE218" s="149">
        <f t="shared" si="44"/>
        <v>0</v>
      </c>
      <c r="BF218" s="149">
        <f t="shared" si="45"/>
        <v>0</v>
      </c>
      <c r="BG218" s="149">
        <f t="shared" si="46"/>
        <v>0</v>
      </c>
      <c r="BH218" s="149">
        <f t="shared" si="47"/>
        <v>0</v>
      </c>
      <c r="BI218" s="149">
        <f t="shared" si="48"/>
        <v>0</v>
      </c>
      <c r="BJ218" s="13" t="s">
        <v>153</v>
      </c>
      <c r="BK218" s="150">
        <f t="shared" si="49"/>
        <v>0</v>
      </c>
      <c r="BL218" s="13" t="s">
        <v>178</v>
      </c>
      <c r="BM218" s="148" t="s">
        <v>537</v>
      </c>
    </row>
    <row r="219" spans="2:65" s="1" customFormat="1" ht="24.2" customHeight="1">
      <c r="B219" s="136"/>
      <c r="C219" s="151" t="s">
        <v>538</v>
      </c>
      <c r="D219" s="151" t="s">
        <v>235</v>
      </c>
      <c r="E219" s="152" t="s">
        <v>539</v>
      </c>
      <c r="F219" s="153" t="s">
        <v>540</v>
      </c>
      <c r="G219" s="154" t="s">
        <v>199</v>
      </c>
      <c r="H219" s="155">
        <v>2</v>
      </c>
      <c r="I219" s="156"/>
      <c r="J219" s="155">
        <f t="shared" si="40"/>
        <v>0</v>
      </c>
      <c r="K219" s="157"/>
      <c r="L219" s="158"/>
      <c r="M219" s="159" t="s">
        <v>1</v>
      </c>
      <c r="N219" s="160" t="s">
        <v>37</v>
      </c>
      <c r="P219" s="146">
        <f t="shared" si="41"/>
        <v>0</v>
      </c>
      <c r="Q219" s="146">
        <v>3.8000000000000002E-4</v>
      </c>
      <c r="R219" s="146">
        <f t="shared" si="42"/>
        <v>7.6000000000000004E-4</v>
      </c>
      <c r="S219" s="146">
        <v>0</v>
      </c>
      <c r="T219" s="147">
        <f t="shared" si="43"/>
        <v>0</v>
      </c>
      <c r="AR219" s="148" t="s">
        <v>208</v>
      </c>
      <c r="AT219" s="148" t="s">
        <v>235</v>
      </c>
      <c r="AU219" s="148" t="s">
        <v>153</v>
      </c>
      <c r="AY219" s="13" t="s">
        <v>146</v>
      </c>
      <c r="BE219" s="149">
        <f t="shared" si="44"/>
        <v>0</v>
      </c>
      <c r="BF219" s="149">
        <f t="shared" si="45"/>
        <v>0</v>
      </c>
      <c r="BG219" s="149">
        <f t="shared" si="46"/>
        <v>0</v>
      </c>
      <c r="BH219" s="149">
        <f t="shared" si="47"/>
        <v>0</v>
      </c>
      <c r="BI219" s="149">
        <f t="shared" si="48"/>
        <v>0</v>
      </c>
      <c r="BJ219" s="13" t="s">
        <v>153</v>
      </c>
      <c r="BK219" s="150">
        <f t="shared" si="49"/>
        <v>0</v>
      </c>
      <c r="BL219" s="13" t="s">
        <v>178</v>
      </c>
      <c r="BM219" s="148" t="s">
        <v>541</v>
      </c>
    </row>
    <row r="220" spans="2:65" s="1" customFormat="1" ht="37.9" customHeight="1">
      <c r="B220" s="136"/>
      <c r="C220" s="137" t="s">
        <v>542</v>
      </c>
      <c r="D220" s="137" t="s">
        <v>148</v>
      </c>
      <c r="E220" s="138" t="s">
        <v>543</v>
      </c>
      <c r="F220" s="139" t="s">
        <v>544</v>
      </c>
      <c r="G220" s="140" t="s">
        <v>246</v>
      </c>
      <c r="H220" s="141">
        <v>8</v>
      </c>
      <c r="I220" s="142"/>
      <c r="J220" s="141">
        <f t="shared" si="40"/>
        <v>0</v>
      </c>
      <c r="K220" s="143"/>
      <c r="L220" s="28"/>
      <c r="M220" s="144" t="s">
        <v>1</v>
      </c>
      <c r="N220" s="145" t="s">
        <v>37</v>
      </c>
      <c r="P220" s="146">
        <f t="shared" si="41"/>
        <v>0</v>
      </c>
      <c r="Q220" s="146">
        <v>5.5999999999999995E-4</v>
      </c>
      <c r="R220" s="146">
        <f t="shared" si="42"/>
        <v>4.4799999999999996E-3</v>
      </c>
      <c r="S220" s="146">
        <v>0</v>
      </c>
      <c r="T220" s="147">
        <f t="shared" si="43"/>
        <v>0</v>
      </c>
      <c r="AR220" s="148" t="s">
        <v>178</v>
      </c>
      <c r="AT220" s="148" t="s">
        <v>148</v>
      </c>
      <c r="AU220" s="148" t="s">
        <v>153</v>
      </c>
      <c r="AY220" s="13" t="s">
        <v>146</v>
      </c>
      <c r="BE220" s="149">
        <f t="shared" si="44"/>
        <v>0</v>
      </c>
      <c r="BF220" s="149">
        <f t="shared" si="45"/>
        <v>0</v>
      </c>
      <c r="BG220" s="149">
        <f t="shared" si="46"/>
        <v>0</v>
      </c>
      <c r="BH220" s="149">
        <f t="shared" si="47"/>
        <v>0</v>
      </c>
      <c r="BI220" s="149">
        <f t="shared" si="48"/>
        <v>0</v>
      </c>
      <c r="BJ220" s="13" t="s">
        <v>153</v>
      </c>
      <c r="BK220" s="150">
        <f t="shared" si="49"/>
        <v>0</v>
      </c>
      <c r="BL220" s="13" t="s">
        <v>178</v>
      </c>
      <c r="BM220" s="148" t="s">
        <v>545</v>
      </c>
    </row>
    <row r="221" spans="2:65" s="1" customFormat="1" ht="37.9" customHeight="1">
      <c r="B221" s="136"/>
      <c r="C221" s="137" t="s">
        <v>546</v>
      </c>
      <c r="D221" s="137" t="s">
        <v>148</v>
      </c>
      <c r="E221" s="138" t="s">
        <v>547</v>
      </c>
      <c r="F221" s="139" t="s">
        <v>548</v>
      </c>
      <c r="G221" s="140" t="s">
        <v>246</v>
      </c>
      <c r="H221" s="141">
        <v>185.6</v>
      </c>
      <c r="I221" s="142"/>
      <c r="J221" s="141">
        <f t="shared" si="40"/>
        <v>0</v>
      </c>
      <c r="K221" s="143"/>
      <c r="L221" s="28"/>
      <c r="M221" s="144" t="s">
        <v>1</v>
      </c>
      <c r="N221" s="145" t="s">
        <v>37</v>
      </c>
      <c r="P221" s="146">
        <f t="shared" si="41"/>
        <v>0</v>
      </c>
      <c r="Q221" s="146">
        <v>1.6900000000000001E-3</v>
      </c>
      <c r="R221" s="146">
        <f t="shared" si="42"/>
        <v>0.313664</v>
      </c>
      <c r="S221" s="146">
        <v>0</v>
      </c>
      <c r="T221" s="147">
        <f t="shared" si="43"/>
        <v>0</v>
      </c>
      <c r="AR221" s="148" t="s">
        <v>178</v>
      </c>
      <c r="AT221" s="148" t="s">
        <v>148</v>
      </c>
      <c r="AU221" s="148" t="s">
        <v>153</v>
      </c>
      <c r="AY221" s="13" t="s">
        <v>146</v>
      </c>
      <c r="BE221" s="149">
        <f t="shared" si="44"/>
        <v>0</v>
      </c>
      <c r="BF221" s="149">
        <f t="shared" si="45"/>
        <v>0</v>
      </c>
      <c r="BG221" s="149">
        <f t="shared" si="46"/>
        <v>0</v>
      </c>
      <c r="BH221" s="149">
        <f t="shared" si="47"/>
        <v>0</v>
      </c>
      <c r="BI221" s="149">
        <f t="shared" si="48"/>
        <v>0</v>
      </c>
      <c r="BJ221" s="13" t="s">
        <v>153</v>
      </c>
      <c r="BK221" s="150">
        <f t="shared" si="49"/>
        <v>0</v>
      </c>
      <c r="BL221" s="13" t="s">
        <v>178</v>
      </c>
      <c r="BM221" s="148" t="s">
        <v>549</v>
      </c>
    </row>
    <row r="222" spans="2:65" s="1" customFormat="1" ht="16.5" customHeight="1">
      <c r="B222" s="136"/>
      <c r="C222" s="151" t="s">
        <v>550</v>
      </c>
      <c r="D222" s="151" t="s">
        <v>235</v>
      </c>
      <c r="E222" s="152" t="s">
        <v>551</v>
      </c>
      <c r="F222" s="153" t="s">
        <v>552</v>
      </c>
      <c r="G222" s="154" t="s">
        <v>199</v>
      </c>
      <c r="H222" s="155">
        <v>1484.8</v>
      </c>
      <c r="I222" s="156"/>
      <c r="J222" s="155">
        <f t="shared" si="40"/>
        <v>0</v>
      </c>
      <c r="K222" s="157"/>
      <c r="L222" s="158"/>
      <c r="M222" s="159" t="s">
        <v>1</v>
      </c>
      <c r="N222" s="160" t="s">
        <v>37</v>
      </c>
      <c r="P222" s="146">
        <f t="shared" si="41"/>
        <v>0</v>
      </c>
      <c r="Q222" s="146">
        <v>3.5E-4</v>
      </c>
      <c r="R222" s="146">
        <f t="shared" si="42"/>
        <v>0.51968000000000003</v>
      </c>
      <c r="S222" s="146">
        <v>0</v>
      </c>
      <c r="T222" s="147">
        <f t="shared" si="43"/>
        <v>0</v>
      </c>
      <c r="AR222" s="148" t="s">
        <v>208</v>
      </c>
      <c r="AT222" s="148" t="s">
        <v>235</v>
      </c>
      <c r="AU222" s="148" t="s">
        <v>153</v>
      </c>
      <c r="AY222" s="13" t="s">
        <v>146</v>
      </c>
      <c r="BE222" s="149">
        <f t="shared" si="44"/>
        <v>0</v>
      </c>
      <c r="BF222" s="149">
        <f t="shared" si="45"/>
        <v>0</v>
      </c>
      <c r="BG222" s="149">
        <f t="shared" si="46"/>
        <v>0</v>
      </c>
      <c r="BH222" s="149">
        <f t="shared" si="47"/>
        <v>0</v>
      </c>
      <c r="BI222" s="149">
        <f t="shared" si="48"/>
        <v>0</v>
      </c>
      <c r="BJ222" s="13" t="s">
        <v>153</v>
      </c>
      <c r="BK222" s="150">
        <f t="shared" si="49"/>
        <v>0</v>
      </c>
      <c r="BL222" s="13" t="s">
        <v>178</v>
      </c>
      <c r="BM222" s="148" t="s">
        <v>553</v>
      </c>
    </row>
    <row r="223" spans="2:65" s="1" customFormat="1" ht="24.2" customHeight="1">
      <c r="B223" s="136"/>
      <c r="C223" s="137" t="s">
        <v>554</v>
      </c>
      <c r="D223" s="137" t="s">
        <v>148</v>
      </c>
      <c r="E223" s="138" t="s">
        <v>555</v>
      </c>
      <c r="F223" s="139" t="s">
        <v>556</v>
      </c>
      <c r="G223" s="140" t="s">
        <v>174</v>
      </c>
      <c r="H223" s="141">
        <v>513.29999999999995</v>
      </c>
      <c r="I223" s="142"/>
      <c r="J223" s="141">
        <f t="shared" si="40"/>
        <v>0</v>
      </c>
      <c r="K223" s="143"/>
      <c r="L223" s="28"/>
      <c r="M223" s="144" t="s">
        <v>1</v>
      </c>
      <c r="N223" s="145" t="s">
        <v>37</v>
      </c>
      <c r="P223" s="146">
        <f t="shared" si="41"/>
        <v>0</v>
      </c>
      <c r="Q223" s="146">
        <v>0</v>
      </c>
      <c r="R223" s="146">
        <f t="shared" si="42"/>
        <v>0</v>
      </c>
      <c r="S223" s="146">
        <v>0</v>
      </c>
      <c r="T223" s="147">
        <f t="shared" si="43"/>
        <v>0</v>
      </c>
      <c r="AR223" s="148" t="s">
        <v>178</v>
      </c>
      <c r="AT223" s="148" t="s">
        <v>148</v>
      </c>
      <c r="AU223" s="148" t="s">
        <v>153</v>
      </c>
      <c r="AY223" s="13" t="s">
        <v>146</v>
      </c>
      <c r="BE223" s="149">
        <f t="shared" si="44"/>
        <v>0</v>
      </c>
      <c r="BF223" s="149">
        <f t="shared" si="45"/>
        <v>0</v>
      </c>
      <c r="BG223" s="149">
        <f t="shared" si="46"/>
        <v>0</v>
      </c>
      <c r="BH223" s="149">
        <f t="shared" si="47"/>
        <v>0</v>
      </c>
      <c r="BI223" s="149">
        <f t="shared" si="48"/>
        <v>0</v>
      </c>
      <c r="BJ223" s="13" t="s">
        <v>153</v>
      </c>
      <c r="BK223" s="150">
        <f t="shared" si="49"/>
        <v>0</v>
      </c>
      <c r="BL223" s="13" t="s">
        <v>178</v>
      </c>
      <c r="BM223" s="148" t="s">
        <v>557</v>
      </c>
    </row>
    <row r="224" spans="2:65" s="1" customFormat="1" ht="24.2" customHeight="1">
      <c r="B224" s="136"/>
      <c r="C224" s="137" t="s">
        <v>558</v>
      </c>
      <c r="D224" s="137" t="s">
        <v>148</v>
      </c>
      <c r="E224" s="138" t="s">
        <v>559</v>
      </c>
      <c r="F224" s="139" t="s">
        <v>560</v>
      </c>
      <c r="G224" s="140" t="s">
        <v>185</v>
      </c>
      <c r="H224" s="141">
        <v>2.0110000000000001</v>
      </c>
      <c r="I224" s="142"/>
      <c r="J224" s="141">
        <f t="shared" si="40"/>
        <v>0</v>
      </c>
      <c r="K224" s="143"/>
      <c r="L224" s="28"/>
      <c r="M224" s="144" t="s">
        <v>1</v>
      </c>
      <c r="N224" s="145" t="s">
        <v>37</v>
      </c>
      <c r="P224" s="146">
        <f t="shared" si="41"/>
        <v>0</v>
      </c>
      <c r="Q224" s="146">
        <v>0</v>
      </c>
      <c r="R224" s="146">
        <f t="shared" si="42"/>
        <v>0</v>
      </c>
      <c r="S224" s="146">
        <v>0</v>
      </c>
      <c r="T224" s="147">
        <f t="shared" si="43"/>
        <v>0</v>
      </c>
      <c r="AR224" s="148" t="s">
        <v>178</v>
      </c>
      <c r="AT224" s="148" t="s">
        <v>148</v>
      </c>
      <c r="AU224" s="148" t="s">
        <v>153</v>
      </c>
      <c r="AY224" s="13" t="s">
        <v>146</v>
      </c>
      <c r="BE224" s="149">
        <f t="shared" si="44"/>
        <v>0</v>
      </c>
      <c r="BF224" s="149">
        <f t="shared" si="45"/>
        <v>0</v>
      </c>
      <c r="BG224" s="149">
        <f t="shared" si="46"/>
        <v>0</v>
      </c>
      <c r="BH224" s="149">
        <f t="shared" si="47"/>
        <v>0</v>
      </c>
      <c r="BI224" s="149">
        <f t="shared" si="48"/>
        <v>0</v>
      </c>
      <c r="BJ224" s="13" t="s">
        <v>153</v>
      </c>
      <c r="BK224" s="150">
        <f t="shared" si="49"/>
        <v>0</v>
      </c>
      <c r="BL224" s="13" t="s">
        <v>178</v>
      </c>
      <c r="BM224" s="148" t="s">
        <v>561</v>
      </c>
    </row>
    <row r="225" spans="2:65" s="11" customFormat="1" ht="22.9" customHeight="1">
      <c r="B225" s="125"/>
      <c r="D225" s="126" t="s">
        <v>70</v>
      </c>
      <c r="E225" s="134" t="s">
        <v>562</v>
      </c>
      <c r="F225" s="134" t="s">
        <v>563</v>
      </c>
      <c r="I225" s="128"/>
      <c r="J225" s="135">
        <f>BK225</f>
        <v>0</v>
      </c>
      <c r="L225" s="125"/>
      <c r="M225" s="129"/>
      <c r="P225" s="130">
        <f>SUM(P226:P229)</f>
        <v>0</v>
      </c>
      <c r="R225" s="130">
        <f>SUM(R226:R229)</f>
        <v>18.150288</v>
      </c>
      <c r="T225" s="131">
        <f>SUM(T226:T229)</f>
        <v>0</v>
      </c>
      <c r="AR225" s="126" t="s">
        <v>153</v>
      </c>
      <c r="AT225" s="132" t="s">
        <v>70</v>
      </c>
      <c r="AU225" s="132" t="s">
        <v>79</v>
      </c>
      <c r="AY225" s="126" t="s">
        <v>146</v>
      </c>
      <c r="BK225" s="133">
        <f>SUM(BK226:BK229)</f>
        <v>0</v>
      </c>
    </row>
    <row r="226" spans="2:65" s="1" customFormat="1" ht="24.2" customHeight="1">
      <c r="B226" s="136"/>
      <c r="C226" s="137" t="s">
        <v>564</v>
      </c>
      <c r="D226" s="137" t="s">
        <v>148</v>
      </c>
      <c r="E226" s="138" t="s">
        <v>565</v>
      </c>
      <c r="F226" s="139" t="s">
        <v>566</v>
      </c>
      <c r="G226" s="140" t="s">
        <v>174</v>
      </c>
      <c r="H226" s="141">
        <v>513.29999999999995</v>
      </c>
      <c r="I226" s="142"/>
      <c r="J226" s="141">
        <f>ROUND(I226*H226,3)</f>
        <v>0</v>
      </c>
      <c r="K226" s="143"/>
      <c r="L226" s="28"/>
      <c r="M226" s="144" t="s">
        <v>1</v>
      </c>
      <c r="N226" s="145" t="s">
        <v>37</v>
      </c>
      <c r="P226" s="146">
        <f>O226*H226</f>
        <v>0</v>
      </c>
      <c r="Q226" s="146">
        <v>1.226E-2</v>
      </c>
      <c r="R226" s="146">
        <f>Q226*H226</f>
        <v>6.2930579999999994</v>
      </c>
      <c r="S226" s="146">
        <v>0</v>
      </c>
      <c r="T226" s="147">
        <f>S226*H226</f>
        <v>0</v>
      </c>
      <c r="AR226" s="148" t="s">
        <v>178</v>
      </c>
      <c r="AT226" s="148" t="s">
        <v>148</v>
      </c>
      <c r="AU226" s="148" t="s">
        <v>153</v>
      </c>
      <c r="AY226" s="13" t="s">
        <v>146</v>
      </c>
      <c r="BE226" s="149">
        <f>IF(N226="základná",J226,0)</f>
        <v>0</v>
      </c>
      <c r="BF226" s="149">
        <f>IF(N226="znížená",J226,0)</f>
        <v>0</v>
      </c>
      <c r="BG226" s="149">
        <f>IF(N226="zákl. prenesená",J226,0)</f>
        <v>0</v>
      </c>
      <c r="BH226" s="149">
        <f>IF(N226="zníž. prenesená",J226,0)</f>
        <v>0</v>
      </c>
      <c r="BI226" s="149">
        <f>IF(N226="nulová",J226,0)</f>
        <v>0</v>
      </c>
      <c r="BJ226" s="13" t="s">
        <v>153</v>
      </c>
      <c r="BK226" s="150">
        <f>ROUND(I226*H226,3)</f>
        <v>0</v>
      </c>
      <c r="BL226" s="13" t="s">
        <v>178</v>
      </c>
      <c r="BM226" s="148" t="s">
        <v>567</v>
      </c>
    </row>
    <row r="227" spans="2:65" s="1" customFormat="1" ht="16.5" customHeight="1">
      <c r="B227" s="136"/>
      <c r="C227" s="151" t="s">
        <v>568</v>
      </c>
      <c r="D227" s="151" t="s">
        <v>235</v>
      </c>
      <c r="E227" s="152" t="s">
        <v>569</v>
      </c>
      <c r="F227" s="153" t="s">
        <v>570</v>
      </c>
      <c r="G227" s="154" t="s">
        <v>174</v>
      </c>
      <c r="H227" s="155">
        <v>564.63</v>
      </c>
      <c r="I227" s="156"/>
      <c r="J227" s="155">
        <f>ROUND(I227*H227,3)</f>
        <v>0</v>
      </c>
      <c r="K227" s="157"/>
      <c r="L227" s="158"/>
      <c r="M227" s="159" t="s">
        <v>1</v>
      </c>
      <c r="N227" s="160" t="s">
        <v>37</v>
      </c>
      <c r="P227" s="146">
        <f>O227*H227</f>
        <v>0</v>
      </c>
      <c r="Q227" s="146">
        <v>1.0999999999999999E-2</v>
      </c>
      <c r="R227" s="146">
        <f>Q227*H227</f>
        <v>6.2109299999999994</v>
      </c>
      <c r="S227" s="146">
        <v>0</v>
      </c>
      <c r="T227" s="147">
        <f>S227*H227</f>
        <v>0</v>
      </c>
      <c r="AR227" s="148" t="s">
        <v>208</v>
      </c>
      <c r="AT227" s="148" t="s">
        <v>235</v>
      </c>
      <c r="AU227" s="148" t="s">
        <v>153</v>
      </c>
      <c r="AY227" s="13" t="s">
        <v>146</v>
      </c>
      <c r="BE227" s="149">
        <f>IF(N227="základná",J227,0)</f>
        <v>0</v>
      </c>
      <c r="BF227" s="149">
        <f>IF(N227="znížená",J227,0)</f>
        <v>0</v>
      </c>
      <c r="BG227" s="149">
        <f>IF(N227="zákl. prenesená",J227,0)</f>
        <v>0</v>
      </c>
      <c r="BH227" s="149">
        <f>IF(N227="zníž. prenesená",J227,0)</f>
        <v>0</v>
      </c>
      <c r="BI227" s="149">
        <f>IF(N227="nulová",J227,0)</f>
        <v>0</v>
      </c>
      <c r="BJ227" s="13" t="s">
        <v>153</v>
      </c>
      <c r="BK227" s="150">
        <f>ROUND(I227*H227,3)</f>
        <v>0</v>
      </c>
      <c r="BL227" s="13" t="s">
        <v>178</v>
      </c>
      <c r="BM227" s="148" t="s">
        <v>571</v>
      </c>
    </row>
    <row r="228" spans="2:65" s="1" customFormat="1" ht="24.2" customHeight="1">
      <c r="B228" s="136"/>
      <c r="C228" s="151" t="s">
        <v>572</v>
      </c>
      <c r="D228" s="151" t="s">
        <v>235</v>
      </c>
      <c r="E228" s="152" t="s">
        <v>573</v>
      </c>
      <c r="F228" s="153" t="s">
        <v>574</v>
      </c>
      <c r="G228" s="154" t="s">
        <v>174</v>
      </c>
      <c r="H228" s="155">
        <v>513.29999999999995</v>
      </c>
      <c r="I228" s="156"/>
      <c r="J228" s="155">
        <f>ROUND(I228*H228,3)</f>
        <v>0</v>
      </c>
      <c r="K228" s="157"/>
      <c r="L228" s="158"/>
      <c r="M228" s="159" t="s">
        <v>1</v>
      </c>
      <c r="N228" s="160" t="s">
        <v>37</v>
      </c>
      <c r="P228" s="146">
        <f>O228*H228</f>
        <v>0</v>
      </c>
      <c r="Q228" s="146">
        <v>1.0999999999999999E-2</v>
      </c>
      <c r="R228" s="146">
        <f>Q228*H228</f>
        <v>5.6462999999999992</v>
      </c>
      <c r="S228" s="146">
        <v>0</v>
      </c>
      <c r="T228" s="147">
        <f>S228*H228</f>
        <v>0</v>
      </c>
      <c r="AR228" s="148" t="s">
        <v>208</v>
      </c>
      <c r="AT228" s="148" t="s">
        <v>235</v>
      </c>
      <c r="AU228" s="148" t="s">
        <v>153</v>
      </c>
      <c r="AY228" s="13" t="s">
        <v>146</v>
      </c>
      <c r="BE228" s="149">
        <f>IF(N228="základná",J228,0)</f>
        <v>0</v>
      </c>
      <c r="BF228" s="149">
        <f>IF(N228="znížená",J228,0)</f>
        <v>0</v>
      </c>
      <c r="BG228" s="149">
        <f>IF(N228="zákl. prenesená",J228,0)</f>
        <v>0</v>
      </c>
      <c r="BH228" s="149">
        <f>IF(N228="zníž. prenesená",J228,0)</f>
        <v>0</v>
      </c>
      <c r="BI228" s="149">
        <f>IF(N228="nulová",J228,0)</f>
        <v>0</v>
      </c>
      <c r="BJ228" s="13" t="s">
        <v>153</v>
      </c>
      <c r="BK228" s="150">
        <f>ROUND(I228*H228,3)</f>
        <v>0</v>
      </c>
      <c r="BL228" s="13" t="s">
        <v>178</v>
      </c>
      <c r="BM228" s="148" t="s">
        <v>575</v>
      </c>
    </row>
    <row r="229" spans="2:65" s="1" customFormat="1" ht="24.2" customHeight="1">
      <c r="B229" s="136"/>
      <c r="C229" s="137" t="s">
        <v>576</v>
      </c>
      <c r="D229" s="137" t="s">
        <v>148</v>
      </c>
      <c r="E229" s="138" t="s">
        <v>577</v>
      </c>
      <c r="F229" s="139" t="s">
        <v>578</v>
      </c>
      <c r="G229" s="140" t="s">
        <v>185</v>
      </c>
      <c r="H229" s="141">
        <v>18.149999999999999</v>
      </c>
      <c r="I229" s="142"/>
      <c r="J229" s="141">
        <f>ROUND(I229*H229,3)</f>
        <v>0</v>
      </c>
      <c r="K229" s="143"/>
      <c r="L229" s="28"/>
      <c r="M229" s="144" t="s">
        <v>1</v>
      </c>
      <c r="N229" s="145" t="s">
        <v>37</v>
      </c>
      <c r="P229" s="146">
        <f>O229*H229</f>
        <v>0</v>
      </c>
      <c r="Q229" s="146">
        <v>0</v>
      </c>
      <c r="R229" s="146">
        <f>Q229*H229</f>
        <v>0</v>
      </c>
      <c r="S229" s="146">
        <v>0</v>
      </c>
      <c r="T229" s="147">
        <f>S229*H229</f>
        <v>0</v>
      </c>
      <c r="AR229" s="148" t="s">
        <v>178</v>
      </c>
      <c r="AT229" s="148" t="s">
        <v>148</v>
      </c>
      <c r="AU229" s="148" t="s">
        <v>153</v>
      </c>
      <c r="AY229" s="13" t="s">
        <v>146</v>
      </c>
      <c r="BE229" s="149">
        <f>IF(N229="základná",J229,0)</f>
        <v>0</v>
      </c>
      <c r="BF229" s="149">
        <f>IF(N229="znížená",J229,0)</f>
        <v>0</v>
      </c>
      <c r="BG229" s="149">
        <f>IF(N229="zákl. prenesená",J229,0)</f>
        <v>0</v>
      </c>
      <c r="BH229" s="149">
        <f>IF(N229="zníž. prenesená",J229,0)</f>
        <v>0</v>
      </c>
      <c r="BI229" s="149">
        <f>IF(N229="nulová",J229,0)</f>
        <v>0</v>
      </c>
      <c r="BJ229" s="13" t="s">
        <v>153</v>
      </c>
      <c r="BK229" s="150">
        <f>ROUND(I229*H229,3)</f>
        <v>0</v>
      </c>
      <c r="BL229" s="13" t="s">
        <v>178</v>
      </c>
      <c r="BM229" s="148" t="s">
        <v>579</v>
      </c>
    </row>
    <row r="230" spans="2:65" s="11" customFormat="1" ht="22.9" customHeight="1">
      <c r="B230" s="125"/>
      <c r="D230" s="126" t="s">
        <v>70</v>
      </c>
      <c r="E230" s="134" t="s">
        <v>580</v>
      </c>
      <c r="F230" s="134" t="s">
        <v>581</v>
      </c>
      <c r="I230" s="128"/>
      <c r="J230" s="135">
        <f>BK230</f>
        <v>0</v>
      </c>
      <c r="L230" s="125"/>
      <c r="M230" s="129"/>
      <c r="P230" s="130">
        <f>SUM(P231:P235)</f>
        <v>0</v>
      </c>
      <c r="R230" s="130">
        <f>SUM(R231:R235)</f>
        <v>0</v>
      </c>
      <c r="T230" s="131">
        <f>SUM(T231:T235)</f>
        <v>0</v>
      </c>
      <c r="AR230" s="126" t="s">
        <v>153</v>
      </c>
      <c r="AT230" s="132" t="s">
        <v>70</v>
      </c>
      <c r="AU230" s="132" t="s">
        <v>79</v>
      </c>
      <c r="AY230" s="126" t="s">
        <v>146</v>
      </c>
      <c r="BK230" s="133">
        <f>SUM(BK231:BK235)</f>
        <v>0</v>
      </c>
    </row>
    <row r="231" spans="2:65" s="1" customFormat="1" ht="21.75" customHeight="1">
      <c r="B231" s="136"/>
      <c r="C231" s="137" t="s">
        <v>582</v>
      </c>
      <c r="D231" s="137" t="s">
        <v>148</v>
      </c>
      <c r="E231" s="138" t="s">
        <v>583</v>
      </c>
      <c r="F231" s="139" t="s">
        <v>584</v>
      </c>
      <c r="G231" s="140" t="s">
        <v>279</v>
      </c>
      <c r="H231" s="141">
        <v>1</v>
      </c>
      <c r="I231" s="142"/>
      <c r="J231" s="141">
        <f>ROUND(I231*H231,3)</f>
        <v>0</v>
      </c>
      <c r="K231" s="143"/>
      <c r="L231" s="28"/>
      <c r="M231" s="144" t="s">
        <v>1</v>
      </c>
      <c r="N231" s="145" t="s">
        <v>37</v>
      </c>
      <c r="P231" s="146">
        <f>O231*H231</f>
        <v>0</v>
      </c>
      <c r="Q231" s="146">
        <v>0</v>
      </c>
      <c r="R231" s="146">
        <f>Q231*H231</f>
        <v>0</v>
      </c>
      <c r="S231" s="146">
        <v>0</v>
      </c>
      <c r="T231" s="147">
        <f>S231*H231</f>
        <v>0</v>
      </c>
      <c r="AR231" s="148" t="s">
        <v>178</v>
      </c>
      <c r="AT231" s="148" t="s">
        <v>148</v>
      </c>
      <c r="AU231" s="148" t="s">
        <v>153</v>
      </c>
      <c r="AY231" s="13" t="s">
        <v>146</v>
      </c>
      <c r="BE231" s="149">
        <f>IF(N231="základná",J231,0)</f>
        <v>0</v>
      </c>
      <c r="BF231" s="149">
        <f>IF(N231="znížená",J231,0)</f>
        <v>0</v>
      </c>
      <c r="BG231" s="149">
        <f>IF(N231="zákl. prenesená",J231,0)</f>
        <v>0</v>
      </c>
      <c r="BH231" s="149">
        <f>IF(N231="zníž. prenesená",J231,0)</f>
        <v>0</v>
      </c>
      <c r="BI231" s="149">
        <f>IF(N231="nulová",J231,0)</f>
        <v>0</v>
      </c>
      <c r="BJ231" s="13" t="s">
        <v>153</v>
      </c>
      <c r="BK231" s="150">
        <f>ROUND(I231*H231,3)</f>
        <v>0</v>
      </c>
      <c r="BL231" s="13" t="s">
        <v>178</v>
      </c>
      <c r="BM231" s="148" t="s">
        <v>585</v>
      </c>
    </row>
    <row r="232" spans="2:65" s="1" customFormat="1" ht="24.2" customHeight="1">
      <c r="B232" s="136"/>
      <c r="C232" s="137" t="s">
        <v>586</v>
      </c>
      <c r="D232" s="137" t="s">
        <v>148</v>
      </c>
      <c r="E232" s="138" t="s">
        <v>587</v>
      </c>
      <c r="F232" s="139" t="s">
        <v>588</v>
      </c>
      <c r="G232" s="140" t="s">
        <v>246</v>
      </c>
      <c r="H232" s="141">
        <v>754</v>
      </c>
      <c r="I232" s="142"/>
      <c r="J232" s="141">
        <f>ROUND(I232*H232,3)</f>
        <v>0</v>
      </c>
      <c r="K232" s="143"/>
      <c r="L232" s="28"/>
      <c r="M232" s="144" t="s">
        <v>1</v>
      </c>
      <c r="N232" s="145" t="s">
        <v>37</v>
      </c>
      <c r="P232" s="146">
        <f>O232*H232</f>
        <v>0</v>
      </c>
      <c r="Q232" s="146">
        <v>0</v>
      </c>
      <c r="R232" s="146">
        <f>Q232*H232</f>
        <v>0</v>
      </c>
      <c r="S232" s="146">
        <v>0</v>
      </c>
      <c r="T232" s="147">
        <f>S232*H232</f>
        <v>0</v>
      </c>
      <c r="AR232" s="148" t="s">
        <v>178</v>
      </c>
      <c r="AT232" s="148" t="s">
        <v>148</v>
      </c>
      <c r="AU232" s="148" t="s">
        <v>153</v>
      </c>
      <c r="AY232" s="13" t="s">
        <v>146</v>
      </c>
      <c r="BE232" s="149">
        <f>IF(N232="základná",J232,0)</f>
        <v>0</v>
      </c>
      <c r="BF232" s="149">
        <f>IF(N232="znížená",J232,0)</f>
        <v>0</v>
      </c>
      <c r="BG232" s="149">
        <f>IF(N232="zákl. prenesená",J232,0)</f>
        <v>0</v>
      </c>
      <c r="BH232" s="149">
        <f>IF(N232="zníž. prenesená",J232,0)</f>
        <v>0</v>
      </c>
      <c r="BI232" s="149">
        <f>IF(N232="nulová",J232,0)</f>
        <v>0</v>
      </c>
      <c r="BJ232" s="13" t="s">
        <v>153</v>
      </c>
      <c r="BK232" s="150">
        <f>ROUND(I232*H232,3)</f>
        <v>0</v>
      </c>
      <c r="BL232" s="13" t="s">
        <v>178</v>
      </c>
      <c r="BM232" s="148" t="s">
        <v>589</v>
      </c>
    </row>
    <row r="233" spans="2:65" s="1" customFormat="1" ht="24.2" customHeight="1">
      <c r="B233" s="136"/>
      <c r="C233" s="151" t="s">
        <v>590</v>
      </c>
      <c r="D233" s="151" t="s">
        <v>235</v>
      </c>
      <c r="E233" s="152" t="s">
        <v>583</v>
      </c>
      <c r="F233" s="153" t="s">
        <v>591</v>
      </c>
      <c r="G233" s="154" t="s">
        <v>199</v>
      </c>
      <c r="H233" s="155">
        <v>130</v>
      </c>
      <c r="I233" s="156"/>
      <c r="J233" s="155">
        <f>ROUND(I233*H233,3)</f>
        <v>0</v>
      </c>
      <c r="K233" s="157"/>
      <c r="L233" s="158"/>
      <c r="M233" s="159" t="s">
        <v>1</v>
      </c>
      <c r="N233" s="160" t="s">
        <v>37</v>
      </c>
      <c r="P233" s="146">
        <f>O233*H233</f>
        <v>0</v>
      </c>
      <c r="Q233" s="146">
        <v>0</v>
      </c>
      <c r="R233" s="146">
        <f>Q233*H233</f>
        <v>0</v>
      </c>
      <c r="S233" s="146">
        <v>0</v>
      </c>
      <c r="T233" s="147">
        <f>S233*H233</f>
        <v>0</v>
      </c>
      <c r="AR233" s="148" t="s">
        <v>208</v>
      </c>
      <c r="AT233" s="148" t="s">
        <v>235</v>
      </c>
      <c r="AU233" s="148" t="s">
        <v>153</v>
      </c>
      <c r="AY233" s="13" t="s">
        <v>146</v>
      </c>
      <c r="BE233" s="149">
        <f>IF(N233="základná",J233,0)</f>
        <v>0</v>
      </c>
      <c r="BF233" s="149">
        <f>IF(N233="znížená",J233,0)</f>
        <v>0</v>
      </c>
      <c r="BG233" s="149">
        <f>IF(N233="zákl. prenesená",J233,0)</f>
        <v>0</v>
      </c>
      <c r="BH233" s="149">
        <f>IF(N233="zníž. prenesená",J233,0)</f>
        <v>0</v>
      </c>
      <c r="BI233" s="149">
        <f>IF(N233="nulová",J233,0)</f>
        <v>0</v>
      </c>
      <c r="BJ233" s="13" t="s">
        <v>153</v>
      </c>
      <c r="BK233" s="150">
        <f>ROUND(I233*H233,3)</f>
        <v>0</v>
      </c>
      <c r="BL233" s="13" t="s">
        <v>178</v>
      </c>
      <c r="BM233" s="148" t="s">
        <v>592</v>
      </c>
    </row>
    <row r="234" spans="2:65" s="1" customFormat="1" ht="21.75" customHeight="1">
      <c r="B234" s="136"/>
      <c r="C234" s="151" t="s">
        <v>593</v>
      </c>
      <c r="D234" s="151" t="s">
        <v>235</v>
      </c>
      <c r="E234" s="152" t="s">
        <v>594</v>
      </c>
      <c r="F234" s="153" t="s">
        <v>595</v>
      </c>
      <c r="G234" s="154" t="s">
        <v>199</v>
      </c>
      <c r="H234" s="155">
        <v>520</v>
      </c>
      <c r="I234" s="156"/>
      <c r="J234" s="155">
        <f>ROUND(I234*H234,3)</f>
        <v>0</v>
      </c>
      <c r="K234" s="157"/>
      <c r="L234" s="158"/>
      <c r="M234" s="159" t="s">
        <v>1</v>
      </c>
      <c r="N234" s="160" t="s">
        <v>37</v>
      </c>
      <c r="P234" s="146">
        <f>O234*H234</f>
        <v>0</v>
      </c>
      <c r="Q234" s="146">
        <v>0</v>
      </c>
      <c r="R234" s="146">
        <f>Q234*H234</f>
        <v>0</v>
      </c>
      <c r="S234" s="146">
        <v>0</v>
      </c>
      <c r="T234" s="147">
        <f>S234*H234</f>
        <v>0</v>
      </c>
      <c r="AR234" s="148" t="s">
        <v>208</v>
      </c>
      <c r="AT234" s="148" t="s">
        <v>235</v>
      </c>
      <c r="AU234" s="148" t="s">
        <v>153</v>
      </c>
      <c r="AY234" s="13" t="s">
        <v>146</v>
      </c>
      <c r="BE234" s="149">
        <f>IF(N234="základná",J234,0)</f>
        <v>0</v>
      </c>
      <c r="BF234" s="149">
        <f>IF(N234="znížená",J234,0)</f>
        <v>0</v>
      </c>
      <c r="BG234" s="149">
        <f>IF(N234="zákl. prenesená",J234,0)</f>
        <v>0</v>
      </c>
      <c r="BH234" s="149">
        <f>IF(N234="zníž. prenesená",J234,0)</f>
        <v>0</v>
      </c>
      <c r="BI234" s="149">
        <f>IF(N234="nulová",J234,0)</f>
        <v>0</v>
      </c>
      <c r="BJ234" s="13" t="s">
        <v>153</v>
      </c>
      <c r="BK234" s="150">
        <f>ROUND(I234*H234,3)</f>
        <v>0</v>
      </c>
      <c r="BL234" s="13" t="s">
        <v>178</v>
      </c>
      <c r="BM234" s="148" t="s">
        <v>596</v>
      </c>
    </row>
    <row r="235" spans="2:65" s="1" customFormat="1" ht="21.75" customHeight="1">
      <c r="B235" s="136"/>
      <c r="C235" s="137" t="s">
        <v>597</v>
      </c>
      <c r="D235" s="137" t="s">
        <v>148</v>
      </c>
      <c r="E235" s="138" t="s">
        <v>598</v>
      </c>
      <c r="F235" s="139" t="s">
        <v>599</v>
      </c>
      <c r="G235" s="140" t="s">
        <v>279</v>
      </c>
      <c r="H235" s="141">
        <v>1</v>
      </c>
      <c r="I235" s="142"/>
      <c r="J235" s="141">
        <f>ROUND(I235*H235,3)</f>
        <v>0</v>
      </c>
      <c r="K235" s="143"/>
      <c r="L235" s="28"/>
      <c r="M235" s="144" t="s">
        <v>1</v>
      </c>
      <c r="N235" s="145" t="s">
        <v>37</v>
      </c>
      <c r="P235" s="146">
        <f>O235*H235</f>
        <v>0</v>
      </c>
      <c r="Q235" s="146">
        <v>0</v>
      </c>
      <c r="R235" s="146">
        <f>Q235*H235</f>
        <v>0</v>
      </c>
      <c r="S235" s="146">
        <v>0</v>
      </c>
      <c r="T235" s="147">
        <f>S235*H235</f>
        <v>0</v>
      </c>
      <c r="AR235" s="148" t="s">
        <v>178</v>
      </c>
      <c r="AT235" s="148" t="s">
        <v>148</v>
      </c>
      <c r="AU235" s="148" t="s">
        <v>153</v>
      </c>
      <c r="AY235" s="13" t="s">
        <v>146</v>
      </c>
      <c r="BE235" s="149">
        <f>IF(N235="základná",J235,0)</f>
        <v>0</v>
      </c>
      <c r="BF235" s="149">
        <f>IF(N235="znížená",J235,0)</f>
        <v>0</v>
      </c>
      <c r="BG235" s="149">
        <f>IF(N235="zákl. prenesená",J235,0)</f>
        <v>0</v>
      </c>
      <c r="BH235" s="149">
        <f>IF(N235="zníž. prenesená",J235,0)</f>
        <v>0</v>
      </c>
      <c r="BI235" s="149">
        <f>IF(N235="nulová",J235,0)</f>
        <v>0</v>
      </c>
      <c r="BJ235" s="13" t="s">
        <v>153</v>
      </c>
      <c r="BK235" s="150">
        <f>ROUND(I235*H235,3)</f>
        <v>0</v>
      </c>
      <c r="BL235" s="13" t="s">
        <v>178</v>
      </c>
      <c r="BM235" s="148" t="s">
        <v>600</v>
      </c>
    </row>
    <row r="236" spans="2:65" s="11" customFormat="1" ht="22.9" customHeight="1">
      <c r="B236" s="125"/>
      <c r="D236" s="126" t="s">
        <v>70</v>
      </c>
      <c r="E236" s="134" t="s">
        <v>241</v>
      </c>
      <c r="F236" s="134" t="s">
        <v>242</v>
      </c>
      <c r="I236" s="128"/>
      <c r="J236" s="135">
        <f>BK236</f>
        <v>0</v>
      </c>
      <c r="L236" s="125"/>
      <c r="M236" s="129"/>
      <c r="P236" s="130">
        <f>SUM(P237:P244)</f>
        <v>0</v>
      </c>
      <c r="R236" s="130">
        <f>SUM(R237:R244)</f>
        <v>1.7599999999999998E-2</v>
      </c>
      <c r="T236" s="131">
        <f>SUM(T237:T244)</f>
        <v>0</v>
      </c>
      <c r="AR236" s="126" t="s">
        <v>153</v>
      </c>
      <c r="AT236" s="132" t="s">
        <v>70</v>
      </c>
      <c r="AU236" s="132" t="s">
        <v>79</v>
      </c>
      <c r="AY236" s="126" t="s">
        <v>146</v>
      </c>
      <c r="BK236" s="133">
        <f>SUM(BK237:BK244)</f>
        <v>0</v>
      </c>
    </row>
    <row r="237" spans="2:65" s="1" customFormat="1" ht="37.9" customHeight="1">
      <c r="B237" s="136"/>
      <c r="C237" s="137" t="s">
        <v>601</v>
      </c>
      <c r="D237" s="137" t="s">
        <v>148</v>
      </c>
      <c r="E237" s="138" t="s">
        <v>602</v>
      </c>
      <c r="F237" s="139" t="s">
        <v>603</v>
      </c>
      <c r="G237" s="140" t="s">
        <v>199</v>
      </c>
      <c r="H237" s="141">
        <v>10</v>
      </c>
      <c r="I237" s="142"/>
      <c r="J237" s="141">
        <f t="shared" ref="J237:J244" si="50">ROUND(I237*H237,3)</f>
        <v>0</v>
      </c>
      <c r="K237" s="143"/>
      <c r="L237" s="28"/>
      <c r="M237" s="144" t="s">
        <v>1</v>
      </c>
      <c r="N237" s="145" t="s">
        <v>37</v>
      </c>
      <c r="P237" s="146">
        <f t="shared" ref="P237:P244" si="51">O237*H237</f>
        <v>0</v>
      </c>
      <c r="Q237" s="146">
        <v>0</v>
      </c>
      <c r="R237" s="146">
        <f t="shared" ref="R237:R244" si="52">Q237*H237</f>
        <v>0</v>
      </c>
      <c r="S237" s="146">
        <v>0</v>
      </c>
      <c r="T237" s="147">
        <f t="shared" ref="T237:T244" si="53">S237*H237</f>
        <v>0</v>
      </c>
      <c r="AR237" s="148" t="s">
        <v>178</v>
      </c>
      <c r="AT237" s="148" t="s">
        <v>148</v>
      </c>
      <c r="AU237" s="148" t="s">
        <v>153</v>
      </c>
      <c r="AY237" s="13" t="s">
        <v>146</v>
      </c>
      <c r="BE237" s="149">
        <f t="shared" ref="BE237:BE244" si="54">IF(N237="základná",J237,0)</f>
        <v>0</v>
      </c>
      <c r="BF237" s="149">
        <f t="shared" ref="BF237:BF244" si="55">IF(N237="znížená",J237,0)</f>
        <v>0</v>
      </c>
      <c r="BG237" s="149">
        <f t="shared" ref="BG237:BG244" si="56">IF(N237="zákl. prenesená",J237,0)</f>
        <v>0</v>
      </c>
      <c r="BH237" s="149">
        <f t="shared" ref="BH237:BH244" si="57">IF(N237="zníž. prenesená",J237,0)</f>
        <v>0</v>
      </c>
      <c r="BI237" s="149">
        <f t="shared" ref="BI237:BI244" si="58">IF(N237="nulová",J237,0)</f>
        <v>0</v>
      </c>
      <c r="BJ237" s="13" t="s">
        <v>153</v>
      </c>
      <c r="BK237" s="150">
        <f t="shared" ref="BK237:BK244" si="59">ROUND(I237*H237,3)</f>
        <v>0</v>
      </c>
      <c r="BL237" s="13" t="s">
        <v>178</v>
      </c>
      <c r="BM237" s="148" t="s">
        <v>604</v>
      </c>
    </row>
    <row r="238" spans="2:65" s="1" customFormat="1" ht="37.9" customHeight="1">
      <c r="B238" s="136"/>
      <c r="C238" s="151" t="s">
        <v>605</v>
      </c>
      <c r="D238" s="151" t="s">
        <v>235</v>
      </c>
      <c r="E238" s="152" t="s">
        <v>606</v>
      </c>
      <c r="F238" s="153" t="s">
        <v>607</v>
      </c>
      <c r="G238" s="154" t="s">
        <v>199</v>
      </c>
      <c r="H238" s="155">
        <v>10</v>
      </c>
      <c r="I238" s="156"/>
      <c r="J238" s="155">
        <f t="shared" si="50"/>
        <v>0</v>
      </c>
      <c r="K238" s="157"/>
      <c r="L238" s="158"/>
      <c r="M238" s="159" t="s">
        <v>1</v>
      </c>
      <c r="N238" s="160" t="s">
        <v>37</v>
      </c>
      <c r="P238" s="146">
        <f t="shared" si="51"/>
        <v>0</v>
      </c>
      <c r="Q238" s="146">
        <v>0</v>
      </c>
      <c r="R238" s="146">
        <f t="shared" si="52"/>
        <v>0</v>
      </c>
      <c r="S238" s="146">
        <v>0</v>
      </c>
      <c r="T238" s="147">
        <f t="shared" si="53"/>
        <v>0</v>
      </c>
      <c r="AR238" s="148" t="s">
        <v>208</v>
      </c>
      <c r="AT238" s="148" t="s">
        <v>235</v>
      </c>
      <c r="AU238" s="148" t="s">
        <v>153</v>
      </c>
      <c r="AY238" s="13" t="s">
        <v>146</v>
      </c>
      <c r="BE238" s="149">
        <f t="shared" si="54"/>
        <v>0</v>
      </c>
      <c r="BF238" s="149">
        <f t="shared" si="55"/>
        <v>0</v>
      </c>
      <c r="BG238" s="149">
        <f t="shared" si="56"/>
        <v>0</v>
      </c>
      <c r="BH238" s="149">
        <f t="shared" si="57"/>
        <v>0</v>
      </c>
      <c r="BI238" s="149">
        <f t="shared" si="58"/>
        <v>0</v>
      </c>
      <c r="BJ238" s="13" t="s">
        <v>153</v>
      </c>
      <c r="BK238" s="150">
        <f t="shared" si="59"/>
        <v>0</v>
      </c>
      <c r="BL238" s="13" t="s">
        <v>178</v>
      </c>
      <c r="BM238" s="148" t="s">
        <v>608</v>
      </c>
    </row>
    <row r="239" spans="2:65" s="1" customFormat="1" ht="33" customHeight="1">
      <c r="B239" s="136"/>
      <c r="C239" s="137" t="s">
        <v>609</v>
      </c>
      <c r="D239" s="137" t="s">
        <v>148</v>
      </c>
      <c r="E239" s="138" t="s">
        <v>610</v>
      </c>
      <c r="F239" s="139" t="s">
        <v>611</v>
      </c>
      <c r="G239" s="140" t="s">
        <v>199</v>
      </c>
      <c r="H239" s="141">
        <v>20</v>
      </c>
      <c r="I239" s="142"/>
      <c r="J239" s="141">
        <f t="shared" si="50"/>
        <v>0</v>
      </c>
      <c r="K239" s="143"/>
      <c r="L239" s="28"/>
      <c r="M239" s="144" t="s">
        <v>1</v>
      </c>
      <c r="N239" s="145" t="s">
        <v>37</v>
      </c>
      <c r="P239" s="146">
        <f t="shared" si="51"/>
        <v>0</v>
      </c>
      <c r="Q239" s="146">
        <v>1E-4</v>
      </c>
      <c r="R239" s="146">
        <f t="shared" si="52"/>
        <v>2E-3</v>
      </c>
      <c r="S239" s="146">
        <v>0</v>
      </c>
      <c r="T239" s="147">
        <f t="shared" si="53"/>
        <v>0</v>
      </c>
      <c r="AR239" s="148" t="s">
        <v>178</v>
      </c>
      <c r="AT239" s="148" t="s">
        <v>148</v>
      </c>
      <c r="AU239" s="148" t="s">
        <v>153</v>
      </c>
      <c r="AY239" s="13" t="s">
        <v>146</v>
      </c>
      <c r="BE239" s="149">
        <f t="shared" si="54"/>
        <v>0</v>
      </c>
      <c r="BF239" s="149">
        <f t="shared" si="55"/>
        <v>0</v>
      </c>
      <c r="BG239" s="149">
        <f t="shared" si="56"/>
        <v>0</v>
      </c>
      <c r="BH239" s="149">
        <f t="shared" si="57"/>
        <v>0</v>
      </c>
      <c r="BI239" s="149">
        <f t="shared" si="58"/>
        <v>0</v>
      </c>
      <c r="BJ239" s="13" t="s">
        <v>153</v>
      </c>
      <c r="BK239" s="150">
        <f t="shared" si="59"/>
        <v>0</v>
      </c>
      <c r="BL239" s="13" t="s">
        <v>178</v>
      </c>
      <c r="BM239" s="148" t="s">
        <v>612</v>
      </c>
    </row>
    <row r="240" spans="2:65" s="1" customFormat="1" ht="24.2" customHeight="1">
      <c r="B240" s="136"/>
      <c r="C240" s="151" t="s">
        <v>613</v>
      </c>
      <c r="D240" s="151" t="s">
        <v>235</v>
      </c>
      <c r="E240" s="152" t="s">
        <v>614</v>
      </c>
      <c r="F240" s="153" t="s">
        <v>615</v>
      </c>
      <c r="G240" s="154" t="s">
        <v>199</v>
      </c>
      <c r="H240" s="155">
        <v>20</v>
      </c>
      <c r="I240" s="156"/>
      <c r="J240" s="155">
        <f t="shared" si="50"/>
        <v>0</v>
      </c>
      <c r="K240" s="157"/>
      <c r="L240" s="158"/>
      <c r="M240" s="159" t="s">
        <v>1</v>
      </c>
      <c r="N240" s="160" t="s">
        <v>37</v>
      </c>
      <c r="P240" s="146">
        <f t="shared" si="51"/>
        <v>0</v>
      </c>
      <c r="Q240" s="146">
        <v>2.9999999999999997E-4</v>
      </c>
      <c r="R240" s="146">
        <f t="shared" si="52"/>
        <v>5.9999999999999993E-3</v>
      </c>
      <c r="S240" s="146">
        <v>0</v>
      </c>
      <c r="T240" s="147">
        <f t="shared" si="53"/>
        <v>0</v>
      </c>
      <c r="AR240" s="148" t="s">
        <v>208</v>
      </c>
      <c r="AT240" s="148" t="s">
        <v>235</v>
      </c>
      <c r="AU240" s="148" t="s">
        <v>153</v>
      </c>
      <c r="AY240" s="13" t="s">
        <v>146</v>
      </c>
      <c r="BE240" s="149">
        <f t="shared" si="54"/>
        <v>0</v>
      </c>
      <c r="BF240" s="149">
        <f t="shared" si="55"/>
        <v>0</v>
      </c>
      <c r="BG240" s="149">
        <f t="shared" si="56"/>
        <v>0</v>
      </c>
      <c r="BH240" s="149">
        <f t="shared" si="57"/>
        <v>0</v>
      </c>
      <c r="BI240" s="149">
        <f t="shared" si="58"/>
        <v>0</v>
      </c>
      <c r="BJ240" s="13" t="s">
        <v>153</v>
      </c>
      <c r="BK240" s="150">
        <f t="shared" si="59"/>
        <v>0</v>
      </c>
      <c r="BL240" s="13" t="s">
        <v>178</v>
      </c>
      <c r="BM240" s="148" t="s">
        <v>616</v>
      </c>
    </row>
    <row r="241" spans="2:65" s="1" customFormat="1" ht="37.9" customHeight="1">
      <c r="B241" s="136"/>
      <c r="C241" s="137" t="s">
        <v>617</v>
      </c>
      <c r="D241" s="137" t="s">
        <v>148</v>
      </c>
      <c r="E241" s="138" t="s">
        <v>618</v>
      </c>
      <c r="F241" s="139" t="s">
        <v>619</v>
      </c>
      <c r="G241" s="140" t="s">
        <v>199</v>
      </c>
      <c r="H241" s="141">
        <v>30</v>
      </c>
      <c r="I241" s="142"/>
      <c r="J241" s="141">
        <f t="shared" si="50"/>
        <v>0</v>
      </c>
      <c r="K241" s="143"/>
      <c r="L241" s="28"/>
      <c r="M241" s="144" t="s">
        <v>1</v>
      </c>
      <c r="N241" s="145" t="s">
        <v>37</v>
      </c>
      <c r="P241" s="146">
        <f t="shared" si="51"/>
        <v>0</v>
      </c>
      <c r="Q241" s="146">
        <v>2.0000000000000002E-5</v>
      </c>
      <c r="R241" s="146">
        <f t="shared" si="52"/>
        <v>6.0000000000000006E-4</v>
      </c>
      <c r="S241" s="146">
        <v>0</v>
      </c>
      <c r="T241" s="147">
        <f t="shared" si="53"/>
        <v>0</v>
      </c>
      <c r="AR241" s="148" t="s">
        <v>178</v>
      </c>
      <c r="AT241" s="148" t="s">
        <v>148</v>
      </c>
      <c r="AU241" s="148" t="s">
        <v>153</v>
      </c>
      <c r="AY241" s="13" t="s">
        <v>146</v>
      </c>
      <c r="BE241" s="149">
        <f t="shared" si="54"/>
        <v>0</v>
      </c>
      <c r="BF241" s="149">
        <f t="shared" si="55"/>
        <v>0</v>
      </c>
      <c r="BG241" s="149">
        <f t="shared" si="56"/>
        <v>0</v>
      </c>
      <c r="BH241" s="149">
        <f t="shared" si="57"/>
        <v>0</v>
      </c>
      <c r="BI241" s="149">
        <f t="shared" si="58"/>
        <v>0</v>
      </c>
      <c r="BJ241" s="13" t="s">
        <v>153</v>
      </c>
      <c r="BK241" s="150">
        <f t="shared" si="59"/>
        <v>0</v>
      </c>
      <c r="BL241" s="13" t="s">
        <v>178</v>
      </c>
      <c r="BM241" s="148" t="s">
        <v>620</v>
      </c>
    </row>
    <row r="242" spans="2:65" s="1" customFormat="1" ht="24.2" customHeight="1">
      <c r="B242" s="136"/>
      <c r="C242" s="151" t="s">
        <v>621</v>
      </c>
      <c r="D242" s="151" t="s">
        <v>235</v>
      </c>
      <c r="E242" s="152" t="s">
        <v>622</v>
      </c>
      <c r="F242" s="153" t="s">
        <v>623</v>
      </c>
      <c r="G242" s="154" t="s">
        <v>199</v>
      </c>
      <c r="H242" s="155">
        <v>30</v>
      </c>
      <c r="I242" s="156"/>
      <c r="J242" s="155">
        <f t="shared" si="50"/>
        <v>0</v>
      </c>
      <c r="K242" s="157"/>
      <c r="L242" s="158"/>
      <c r="M242" s="159" t="s">
        <v>1</v>
      </c>
      <c r="N242" s="160" t="s">
        <v>37</v>
      </c>
      <c r="P242" s="146">
        <f t="shared" si="51"/>
        <v>0</v>
      </c>
      <c r="Q242" s="146">
        <v>2.9999999999999997E-4</v>
      </c>
      <c r="R242" s="146">
        <f t="shared" si="52"/>
        <v>8.9999999999999993E-3</v>
      </c>
      <c r="S242" s="146">
        <v>0</v>
      </c>
      <c r="T242" s="147">
        <f t="shared" si="53"/>
        <v>0</v>
      </c>
      <c r="AR242" s="148" t="s">
        <v>208</v>
      </c>
      <c r="AT242" s="148" t="s">
        <v>235</v>
      </c>
      <c r="AU242" s="148" t="s">
        <v>153</v>
      </c>
      <c r="AY242" s="13" t="s">
        <v>146</v>
      </c>
      <c r="BE242" s="149">
        <f t="shared" si="54"/>
        <v>0</v>
      </c>
      <c r="BF242" s="149">
        <f t="shared" si="55"/>
        <v>0</v>
      </c>
      <c r="BG242" s="149">
        <f t="shared" si="56"/>
        <v>0</v>
      </c>
      <c r="BH242" s="149">
        <f t="shared" si="57"/>
        <v>0</v>
      </c>
      <c r="BI242" s="149">
        <f t="shared" si="58"/>
        <v>0</v>
      </c>
      <c r="BJ242" s="13" t="s">
        <v>153</v>
      </c>
      <c r="BK242" s="150">
        <f t="shared" si="59"/>
        <v>0</v>
      </c>
      <c r="BL242" s="13" t="s">
        <v>178</v>
      </c>
      <c r="BM242" s="148" t="s">
        <v>624</v>
      </c>
    </row>
    <row r="243" spans="2:65" s="1" customFormat="1" ht="24.2" customHeight="1">
      <c r="B243" s="136"/>
      <c r="C243" s="137" t="s">
        <v>625</v>
      </c>
      <c r="D243" s="137" t="s">
        <v>148</v>
      </c>
      <c r="E243" s="138" t="s">
        <v>626</v>
      </c>
      <c r="F243" s="139" t="s">
        <v>627</v>
      </c>
      <c r="G243" s="140" t="s">
        <v>246</v>
      </c>
      <c r="H243" s="141">
        <v>36</v>
      </c>
      <c r="I243" s="142"/>
      <c r="J243" s="141">
        <f t="shared" si="50"/>
        <v>0</v>
      </c>
      <c r="K243" s="143"/>
      <c r="L243" s="28"/>
      <c r="M243" s="144" t="s">
        <v>1</v>
      </c>
      <c r="N243" s="145" t="s">
        <v>37</v>
      </c>
      <c r="P243" s="146">
        <f t="shared" si="51"/>
        <v>0</v>
      </c>
      <c r="Q243" s="146">
        <v>0</v>
      </c>
      <c r="R243" s="146">
        <f t="shared" si="52"/>
        <v>0</v>
      </c>
      <c r="S243" s="146">
        <v>0</v>
      </c>
      <c r="T243" s="147">
        <f t="shared" si="53"/>
        <v>0</v>
      </c>
      <c r="AR243" s="148" t="s">
        <v>178</v>
      </c>
      <c r="AT243" s="148" t="s">
        <v>148</v>
      </c>
      <c r="AU243" s="148" t="s">
        <v>153</v>
      </c>
      <c r="AY243" s="13" t="s">
        <v>146</v>
      </c>
      <c r="BE243" s="149">
        <f t="shared" si="54"/>
        <v>0</v>
      </c>
      <c r="BF243" s="149">
        <f t="shared" si="55"/>
        <v>0</v>
      </c>
      <c r="BG243" s="149">
        <f t="shared" si="56"/>
        <v>0</v>
      </c>
      <c r="BH243" s="149">
        <f t="shared" si="57"/>
        <v>0</v>
      </c>
      <c r="BI243" s="149">
        <f t="shared" si="58"/>
        <v>0</v>
      </c>
      <c r="BJ243" s="13" t="s">
        <v>153</v>
      </c>
      <c r="BK243" s="150">
        <f t="shared" si="59"/>
        <v>0</v>
      </c>
      <c r="BL243" s="13" t="s">
        <v>178</v>
      </c>
      <c r="BM243" s="148" t="s">
        <v>628</v>
      </c>
    </row>
    <row r="244" spans="2:65" s="1" customFormat="1" ht="24.2" customHeight="1">
      <c r="B244" s="136"/>
      <c r="C244" s="137" t="s">
        <v>629</v>
      </c>
      <c r="D244" s="137" t="s">
        <v>148</v>
      </c>
      <c r="E244" s="138" t="s">
        <v>630</v>
      </c>
      <c r="F244" s="139" t="s">
        <v>631</v>
      </c>
      <c r="G244" s="140" t="s">
        <v>185</v>
      </c>
      <c r="H244" s="141">
        <v>1.7999999999999999E-2</v>
      </c>
      <c r="I244" s="142"/>
      <c r="J244" s="141">
        <f t="shared" si="50"/>
        <v>0</v>
      </c>
      <c r="K244" s="143"/>
      <c r="L244" s="28"/>
      <c r="M244" s="144" t="s">
        <v>1</v>
      </c>
      <c r="N244" s="145" t="s">
        <v>37</v>
      </c>
      <c r="P244" s="146">
        <f t="shared" si="51"/>
        <v>0</v>
      </c>
      <c r="Q244" s="146">
        <v>0</v>
      </c>
      <c r="R244" s="146">
        <f t="shared" si="52"/>
        <v>0</v>
      </c>
      <c r="S244" s="146">
        <v>0</v>
      </c>
      <c r="T244" s="147">
        <f t="shared" si="53"/>
        <v>0</v>
      </c>
      <c r="AR244" s="148" t="s">
        <v>178</v>
      </c>
      <c r="AT244" s="148" t="s">
        <v>148</v>
      </c>
      <c r="AU244" s="148" t="s">
        <v>153</v>
      </c>
      <c r="AY244" s="13" t="s">
        <v>146</v>
      </c>
      <c r="BE244" s="149">
        <f t="shared" si="54"/>
        <v>0</v>
      </c>
      <c r="BF244" s="149">
        <f t="shared" si="55"/>
        <v>0</v>
      </c>
      <c r="BG244" s="149">
        <f t="shared" si="56"/>
        <v>0</v>
      </c>
      <c r="BH244" s="149">
        <f t="shared" si="57"/>
        <v>0</v>
      </c>
      <c r="BI244" s="149">
        <f t="shared" si="58"/>
        <v>0</v>
      </c>
      <c r="BJ244" s="13" t="s">
        <v>153</v>
      </c>
      <c r="BK244" s="150">
        <f t="shared" si="59"/>
        <v>0</v>
      </c>
      <c r="BL244" s="13" t="s">
        <v>178</v>
      </c>
      <c r="BM244" s="148" t="s">
        <v>632</v>
      </c>
    </row>
    <row r="245" spans="2:65" s="11" customFormat="1" ht="22.9" customHeight="1">
      <c r="B245" s="125"/>
      <c r="D245" s="126" t="s">
        <v>70</v>
      </c>
      <c r="E245" s="134" t="s">
        <v>258</v>
      </c>
      <c r="F245" s="134" t="s">
        <v>259</v>
      </c>
      <c r="I245" s="128"/>
      <c r="J245" s="135">
        <f>BK245</f>
        <v>0</v>
      </c>
      <c r="L245" s="125"/>
      <c r="M245" s="129"/>
      <c r="P245" s="130">
        <f>SUM(P246:P255)</f>
        <v>0</v>
      </c>
      <c r="R245" s="130">
        <f>SUM(R246:R255)</f>
        <v>0</v>
      </c>
      <c r="T245" s="131">
        <f>SUM(T246:T255)</f>
        <v>0</v>
      </c>
      <c r="AR245" s="126" t="s">
        <v>153</v>
      </c>
      <c r="AT245" s="132" t="s">
        <v>70</v>
      </c>
      <c r="AU245" s="132" t="s">
        <v>79</v>
      </c>
      <c r="AY245" s="126" t="s">
        <v>146</v>
      </c>
      <c r="BK245" s="133">
        <f>SUM(BK246:BK255)</f>
        <v>0</v>
      </c>
    </row>
    <row r="246" spans="2:65" s="1" customFormat="1" ht="24.2" customHeight="1">
      <c r="B246" s="136"/>
      <c r="C246" s="137" t="s">
        <v>633</v>
      </c>
      <c r="D246" s="137" t="s">
        <v>148</v>
      </c>
      <c r="E246" s="138" t="s">
        <v>634</v>
      </c>
      <c r="F246" s="139" t="s">
        <v>635</v>
      </c>
      <c r="G246" s="140" t="s">
        <v>199</v>
      </c>
      <c r="H246" s="141">
        <v>1</v>
      </c>
      <c r="I246" s="142"/>
      <c r="J246" s="141">
        <f t="shared" ref="J246:J255" si="60">ROUND(I246*H246,3)</f>
        <v>0</v>
      </c>
      <c r="K246" s="143"/>
      <c r="L246" s="28"/>
      <c r="M246" s="144" t="s">
        <v>1</v>
      </c>
      <c r="N246" s="145" t="s">
        <v>37</v>
      </c>
      <c r="P246" s="146">
        <f t="shared" ref="P246:P255" si="61">O246*H246</f>
        <v>0</v>
      </c>
      <c r="Q246" s="146">
        <v>0</v>
      </c>
      <c r="R246" s="146">
        <f t="shared" ref="R246:R255" si="62">Q246*H246</f>
        <v>0</v>
      </c>
      <c r="S246" s="146">
        <v>0</v>
      </c>
      <c r="T246" s="147">
        <f t="shared" ref="T246:T255" si="63">S246*H246</f>
        <v>0</v>
      </c>
      <c r="AR246" s="148" t="s">
        <v>178</v>
      </c>
      <c r="AT246" s="148" t="s">
        <v>148</v>
      </c>
      <c r="AU246" s="148" t="s">
        <v>153</v>
      </c>
      <c r="AY246" s="13" t="s">
        <v>146</v>
      </c>
      <c r="BE246" s="149">
        <f t="shared" ref="BE246:BE255" si="64">IF(N246="základná",J246,0)</f>
        <v>0</v>
      </c>
      <c r="BF246" s="149">
        <f t="shared" ref="BF246:BF255" si="65">IF(N246="znížená",J246,0)</f>
        <v>0</v>
      </c>
      <c r="BG246" s="149">
        <f t="shared" ref="BG246:BG255" si="66">IF(N246="zákl. prenesená",J246,0)</f>
        <v>0</v>
      </c>
      <c r="BH246" s="149">
        <f t="shared" ref="BH246:BH255" si="67">IF(N246="zníž. prenesená",J246,0)</f>
        <v>0</v>
      </c>
      <c r="BI246" s="149">
        <f t="shared" ref="BI246:BI255" si="68">IF(N246="nulová",J246,0)</f>
        <v>0</v>
      </c>
      <c r="BJ246" s="13" t="s">
        <v>153</v>
      </c>
      <c r="BK246" s="150">
        <f t="shared" ref="BK246:BK255" si="69">ROUND(I246*H246,3)</f>
        <v>0</v>
      </c>
      <c r="BL246" s="13" t="s">
        <v>178</v>
      </c>
      <c r="BM246" s="148" t="s">
        <v>636</v>
      </c>
    </row>
    <row r="247" spans="2:65" s="1" customFormat="1" ht="24.2" customHeight="1">
      <c r="B247" s="136"/>
      <c r="C247" s="151" t="s">
        <v>637</v>
      </c>
      <c r="D247" s="151" t="s">
        <v>235</v>
      </c>
      <c r="E247" s="152" t="s">
        <v>638</v>
      </c>
      <c r="F247" s="153" t="s">
        <v>639</v>
      </c>
      <c r="G247" s="154" t="s">
        <v>199</v>
      </c>
      <c r="H247" s="155">
        <v>1</v>
      </c>
      <c r="I247" s="156"/>
      <c r="J247" s="155">
        <f t="shared" si="60"/>
        <v>0</v>
      </c>
      <c r="K247" s="157"/>
      <c r="L247" s="158"/>
      <c r="M247" s="159" t="s">
        <v>1</v>
      </c>
      <c r="N247" s="160" t="s">
        <v>37</v>
      </c>
      <c r="P247" s="146">
        <f t="shared" si="61"/>
        <v>0</v>
      </c>
      <c r="Q247" s="146">
        <v>0</v>
      </c>
      <c r="R247" s="146">
        <f t="shared" si="62"/>
        <v>0</v>
      </c>
      <c r="S247" s="146">
        <v>0</v>
      </c>
      <c r="T247" s="147">
        <f t="shared" si="63"/>
        <v>0</v>
      </c>
      <c r="AR247" s="148" t="s">
        <v>208</v>
      </c>
      <c r="AT247" s="148" t="s">
        <v>235</v>
      </c>
      <c r="AU247" s="148" t="s">
        <v>153</v>
      </c>
      <c r="AY247" s="13" t="s">
        <v>146</v>
      </c>
      <c r="BE247" s="149">
        <f t="shared" si="64"/>
        <v>0</v>
      </c>
      <c r="BF247" s="149">
        <f t="shared" si="65"/>
        <v>0</v>
      </c>
      <c r="BG247" s="149">
        <f t="shared" si="66"/>
        <v>0</v>
      </c>
      <c r="BH247" s="149">
        <f t="shared" si="67"/>
        <v>0</v>
      </c>
      <c r="BI247" s="149">
        <f t="shared" si="68"/>
        <v>0</v>
      </c>
      <c r="BJ247" s="13" t="s">
        <v>153</v>
      </c>
      <c r="BK247" s="150">
        <f t="shared" si="69"/>
        <v>0</v>
      </c>
      <c r="BL247" s="13" t="s">
        <v>178</v>
      </c>
      <c r="BM247" s="148" t="s">
        <v>640</v>
      </c>
    </row>
    <row r="248" spans="2:65" s="1" customFormat="1" ht="24.2" customHeight="1">
      <c r="B248" s="136"/>
      <c r="C248" s="137" t="s">
        <v>641</v>
      </c>
      <c r="D248" s="137" t="s">
        <v>148</v>
      </c>
      <c r="E248" s="138" t="s">
        <v>642</v>
      </c>
      <c r="F248" s="139" t="s">
        <v>643</v>
      </c>
      <c r="G248" s="140" t="s">
        <v>199</v>
      </c>
      <c r="H248" s="141">
        <v>59</v>
      </c>
      <c r="I248" s="142"/>
      <c r="J248" s="141">
        <f t="shared" si="60"/>
        <v>0</v>
      </c>
      <c r="K248" s="143"/>
      <c r="L248" s="28"/>
      <c r="M248" s="144" t="s">
        <v>1</v>
      </c>
      <c r="N248" s="145" t="s">
        <v>37</v>
      </c>
      <c r="P248" s="146">
        <f t="shared" si="61"/>
        <v>0</v>
      </c>
      <c r="Q248" s="146">
        <v>0</v>
      </c>
      <c r="R248" s="146">
        <f t="shared" si="62"/>
        <v>0</v>
      </c>
      <c r="S248" s="146">
        <v>0</v>
      </c>
      <c r="T248" s="147">
        <f t="shared" si="63"/>
        <v>0</v>
      </c>
      <c r="AR248" s="148" t="s">
        <v>178</v>
      </c>
      <c r="AT248" s="148" t="s">
        <v>148</v>
      </c>
      <c r="AU248" s="148" t="s">
        <v>153</v>
      </c>
      <c r="AY248" s="13" t="s">
        <v>146</v>
      </c>
      <c r="BE248" s="149">
        <f t="shared" si="64"/>
        <v>0</v>
      </c>
      <c r="BF248" s="149">
        <f t="shared" si="65"/>
        <v>0</v>
      </c>
      <c r="BG248" s="149">
        <f t="shared" si="66"/>
        <v>0</v>
      </c>
      <c r="BH248" s="149">
        <f t="shared" si="67"/>
        <v>0</v>
      </c>
      <c r="BI248" s="149">
        <f t="shared" si="68"/>
        <v>0</v>
      </c>
      <c r="BJ248" s="13" t="s">
        <v>153</v>
      </c>
      <c r="BK248" s="150">
        <f t="shared" si="69"/>
        <v>0</v>
      </c>
      <c r="BL248" s="13" t="s">
        <v>178</v>
      </c>
      <c r="BM248" s="148" t="s">
        <v>644</v>
      </c>
    </row>
    <row r="249" spans="2:65" s="1" customFormat="1" ht="24.2" customHeight="1">
      <c r="B249" s="136"/>
      <c r="C249" s="137" t="s">
        <v>512</v>
      </c>
      <c r="D249" s="137" t="s">
        <v>148</v>
      </c>
      <c r="E249" s="138" t="s">
        <v>645</v>
      </c>
      <c r="F249" s="139" t="s">
        <v>646</v>
      </c>
      <c r="G249" s="140" t="s">
        <v>199</v>
      </c>
      <c r="H249" s="141">
        <v>1</v>
      </c>
      <c r="I249" s="142"/>
      <c r="J249" s="141">
        <f t="shared" si="60"/>
        <v>0</v>
      </c>
      <c r="K249" s="143"/>
      <c r="L249" s="28"/>
      <c r="M249" s="144" t="s">
        <v>1</v>
      </c>
      <c r="N249" s="145" t="s">
        <v>37</v>
      </c>
      <c r="P249" s="146">
        <f t="shared" si="61"/>
        <v>0</v>
      </c>
      <c r="Q249" s="146">
        <v>0</v>
      </c>
      <c r="R249" s="146">
        <f t="shared" si="62"/>
        <v>0</v>
      </c>
      <c r="S249" s="146">
        <v>0</v>
      </c>
      <c r="T249" s="147">
        <f t="shared" si="63"/>
        <v>0</v>
      </c>
      <c r="AR249" s="148" t="s">
        <v>178</v>
      </c>
      <c r="AT249" s="148" t="s">
        <v>148</v>
      </c>
      <c r="AU249" s="148" t="s">
        <v>153</v>
      </c>
      <c r="AY249" s="13" t="s">
        <v>146</v>
      </c>
      <c r="BE249" s="149">
        <f t="shared" si="64"/>
        <v>0</v>
      </c>
      <c r="BF249" s="149">
        <f t="shared" si="65"/>
        <v>0</v>
      </c>
      <c r="BG249" s="149">
        <f t="shared" si="66"/>
        <v>0</v>
      </c>
      <c r="BH249" s="149">
        <f t="shared" si="67"/>
        <v>0</v>
      </c>
      <c r="BI249" s="149">
        <f t="shared" si="68"/>
        <v>0</v>
      </c>
      <c r="BJ249" s="13" t="s">
        <v>153</v>
      </c>
      <c r="BK249" s="150">
        <f t="shared" si="69"/>
        <v>0</v>
      </c>
      <c r="BL249" s="13" t="s">
        <v>178</v>
      </c>
      <c r="BM249" s="148" t="s">
        <v>647</v>
      </c>
    </row>
    <row r="250" spans="2:65" s="1" customFormat="1" ht="37.9" customHeight="1">
      <c r="B250" s="136"/>
      <c r="C250" s="137" t="s">
        <v>648</v>
      </c>
      <c r="D250" s="137" t="s">
        <v>148</v>
      </c>
      <c r="E250" s="138" t="s">
        <v>649</v>
      </c>
      <c r="F250" s="139" t="s">
        <v>650</v>
      </c>
      <c r="G250" s="140" t="s">
        <v>199</v>
      </c>
      <c r="H250" s="141">
        <v>1</v>
      </c>
      <c r="I250" s="142"/>
      <c r="J250" s="141">
        <f t="shared" si="60"/>
        <v>0</v>
      </c>
      <c r="K250" s="143"/>
      <c r="L250" s="28"/>
      <c r="M250" s="144" t="s">
        <v>1</v>
      </c>
      <c r="N250" s="145" t="s">
        <v>37</v>
      </c>
      <c r="P250" s="146">
        <f t="shared" si="61"/>
        <v>0</v>
      </c>
      <c r="Q250" s="146">
        <v>0</v>
      </c>
      <c r="R250" s="146">
        <f t="shared" si="62"/>
        <v>0</v>
      </c>
      <c r="S250" s="146">
        <v>0</v>
      </c>
      <c r="T250" s="147">
        <f t="shared" si="63"/>
        <v>0</v>
      </c>
      <c r="AR250" s="148" t="s">
        <v>178</v>
      </c>
      <c r="AT250" s="148" t="s">
        <v>148</v>
      </c>
      <c r="AU250" s="148" t="s">
        <v>153</v>
      </c>
      <c r="AY250" s="13" t="s">
        <v>146</v>
      </c>
      <c r="BE250" s="149">
        <f t="shared" si="64"/>
        <v>0</v>
      </c>
      <c r="BF250" s="149">
        <f t="shared" si="65"/>
        <v>0</v>
      </c>
      <c r="BG250" s="149">
        <f t="shared" si="66"/>
        <v>0</v>
      </c>
      <c r="BH250" s="149">
        <f t="shared" si="67"/>
        <v>0</v>
      </c>
      <c r="BI250" s="149">
        <f t="shared" si="68"/>
        <v>0</v>
      </c>
      <c r="BJ250" s="13" t="s">
        <v>153</v>
      </c>
      <c r="BK250" s="150">
        <f t="shared" si="69"/>
        <v>0</v>
      </c>
      <c r="BL250" s="13" t="s">
        <v>178</v>
      </c>
      <c r="BM250" s="148" t="s">
        <v>651</v>
      </c>
    </row>
    <row r="251" spans="2:65" s="1" customFormat="1" ht="24.2" customHeight="1">
      <c r="B251" s="136"/>
      <c r="C251" s="151" t="s">
        <v>652</v>
      </c>
      <c r="D251" s="151" t="s">
        <v>235</v>
      </c>
      <c r="E251" s="152" t="s">
        <v>653</v>
      </c>
      <c r="F251" s="153" t="s">
        <v>654</v>
      </c>
      <c r="G251" s="154" t="s">
        <v>199</v>
      </c>
      <c r="H251" s="155">
        <v>1</v>
      </c>
      <c r="I251" s="156"/>
      <c r="J251" s="155">
        <f t="shared" si="60"/>
        <v>0</v>
      </c>
      <c r="K251" s="157"/>
      <c r="L251" s="158"/>
      <c r="M251" s="159" t="s">
        <v>1</v>
      </c>
      <c r="N251" s="160" t="s">
        <v>37</v>
      </c>
      <c r="P251" s="146">
        <f t="shared" si="61"/>
        <v>0</v>
      </c>
      <c r="Q251" s="146">
        <v>0</v>
      </c>
      <c r="R251" s="146">
        <f t="shared" si="62"/>
        <v>0</v>
      </c>
      <c r="S251" s="146">
        <v>0</v>
      </c>
      <c r="T251" s="147">
        <f t="shared" si="63"/>
        <v>0</v>
      </c>
      <c r="AR251" s="148" t="s">
        <v>208</v>
      </c>
      <c r="AT251" s="148" t="s">
        <v>235</v>
      </c>
      <c r="AU251" s="148" t="s">
        <v>153</v>
      </c>
      <c r="AY251" s="13" t="s">
        <v>146</v>
      </c>
      <c r="BE251" s="149">
        <f t="shared" si="64"/>
        <v>0</v>
      </c>
      <c r="BF251" s="149">
        <f t="shared" si="65"/>
        <v>0</v>
      </c>
      <c r="BG251" s="149">
        <f t="shared" si="66"/>
        <v>0</v>
      </c>
      <c r="BH251" s="149">
        <f t="shared" si="67"/>
        <v>0</v>
      </c>
      <c r="BI251" s="149">
        <f t="shared" si="68"/>
        <v>0</v>
      </c>
      <c r="BJ251" s="13" t="s">
        <v>153</v>
      </c>
      <c r="BK251" s="150">
        <f t="shared" si="69"/>
        <v>0</v>
      </c>
      <c r="BL251" s="13" t="s">
        <v>178</v>
      </c>
      <c r="BM251" s="148" t="s">
        <v>655</v>
      </c>
    </row>
    <row r="252" spans="2:65" s="1" customFormat="1" ht="33" customHeight="1">
      <c r="B252" s="136"/>
      <c r="C252" s="151" t="s">
        <v>656</v>
      </c>
      <c r="D252" s="151" t="s">
        <v>235</v>
      </c>
      <c r="E252" s="152" t="s">
        <v>657</v>
      </c>
      <c r="F252" s="153" t="s">
        <v>658</v>
      </c>
      <c r="G252" s="154" t="s">
        <v>199</v>
      </c>
      <c r="H252" s="155">
        <v>1</v>
      </c>
      <c r="I252" s="156"/>
      <c r="J252" s="155">
        <f t="shared" si="60"/>
        <v>0</v>
      </c>
      <c r="K252" s="157"/>
      <c r="L252" s="158"/>
      <c r="M252" s="159" t="s">
        <v>1</v>
      </c>
      <c r="N252" s="160" t="s">
        <v>37</v>
      </c>
      <c r="P252" s="146">
        <f t="shared" si="61"/>
        <v>0</v>
      </c>
      <c r="Q252" s="146">
        <v>0</v>
      </c>
      <c r="R252" s="146">
        <f t="shared" si="62"/>
        <v>0</v>
      </c>
      <c r="S252" s="146">
        <v>0</v>
      </c>
      <c r="T252" s="147">
        <f t="shared" si="63"/>
        <v>0</v>
      </c>
      <c r="AR252" s="148" t="s">
        <v>208</v>
      </c>
      <c r="AT252" s="148" t="s">
        <v>235</v>
      </c>
      <c r="AU252" s="148" t="s">
        <v>153</v>
      </c>
      <c r="AY252" s="13" t="s">
        <v>146</v>
      </c>
      <c r="BE252" s="149">
        <f t="shared" si="64"/>
        <v>0</v>
      </c>
      <c r="BF252" s="149">
        <f t="shared" si="65"/>
        <v>0</v>
      </c>
      <c r="BG252" s="149">
        <f t="shared" si="66"/>
        <v>0</v>
      </c>
      <c r="BH252" s="149">
        <f t="shared" si="67"/>
        <v>0</v>
      </c>
      <c r="BI252" s="149">
        <f t="shared" si="68"/>
        <v>0</v>
      </c>
      <c r="BJ252" s="13" t="s">
        <v>153</v>
      </c>
      <c r="BK252" s="150">
        <f t="shared" si="69"/>
        <v>0</v>
      </c>
      <c r="BL252" s="13" t="s">
        <v>178</v>
      </c>
      <c r="BM252" s="148" t="s">
        <v>659</v>
      </c>
    </row>
    <row r="253" spans="2:65" s="1" customFormat="1" ht="37.9" customHeight="1">
      <c r="B253" s="136"/>
      <c r="C253" s="137" t="s">
        <v>660</v>
      </c>
      <c r="D253" s="137" t="s">
        <v>148</v>
      </c>
      <c r="E253" s="138" t="s">
        <v>661</v>
      </c>
      <c r="F253" s="139" t="s">
        <v>662</v>
      </c>
      <c r="G253" s="140" t="s">
        <v>263</v>
      </c>
      <c r="H253" s="141">
        <v>14870</v>
      </c>
      <c r="I253" s="142"/>
      <c r="J253" s="141">
        <f t="shared" si="60"/>
        <v>0</v>
      </c>
      <c r="K253" s="143"/>
      <c r="L253" s="28"/>
      <c r="M253" s="144" t="s">
        <v>1</v>
      </c>
      <c r="N253" s="145" t="s">
        <v>37</v>
      </c>
      <c r="P253" s="146">
        <f t="shared" si="61"/>
        <v>0</v>
      </c>
      <c r="Q253" s="146">
        <v>0</v>
      </c>
      <c r="R253" s="146">
        <f t="shared" si="62"/>
        <v>0</v>
      </c>
      <c r="S253" s="146">
        <v>0</v>
      </c>
      <c r="T253" s="147">
        <f t="shared" si="63"/>
        <v>0</v>
      </c>
      <c r="AR253" s="148" t="s">
        <v>178</v>
      </c>
      <c r="AT253" s="148" t="s">
        <v>148</v>
      </c>
      <c r="AU253" s="148" t="s">
        <v>153</v>
      </c>
      <c r="AY253" s="13" t="s">
        <v>146</v>
      </c>
      <c r="BE253" s="149">
        <f t="shared" si="64"/>
        <v>0</v>
      </c>
      <c r="BF253" s="149">
        <f t="shared" si="65"/>
        <v>0</v>
      </c>
      <c r="BG253" s="149">
        <f t="shared" si="66"/>
        <v>0</v>
      </c>
      <c r="BH253" s="149">
        <f t="shared" si="67"/>
        <v>0</v>
      </c>
      <c r="BI253" s="149">
        <f t="shared" si="68"/>
        <v>0</v>
      </c>
      <c r="BJ253" s="13" t="s">
        <v>153</v>
      </c>
      <c r="BK253" s="150">
        <f t="shared" si="69"/>
        <v>0</v>
      </c>
      <c r="BL253" s="13" t="s">
        <v>178</v>
      </c>
      <c r="BM253" s="148" t="s">
        <v>663</v>
      </c>
    </row>
    <row r="254" spans="2:65" s="1" customFormat="1" ht="55.5" customHeight="1">
      <c r="B254" s="136"/>
      <c r="C254" s="137" t="s">
        <v>664</v>
      </c>
      <c r="D254" s="137" t="s">
        <v>148</v>
      </c>
      <c r="E254" s="138" t="s">
        <v>665</v>
      </c>
      <c r="F254" s="139" t="s">
        <v>666</v>
      </c>
      <c r="G254" s="140" t="s">
        <v>279</v>
      </c>
      <c r="H254" s="141">
        <v>1</v>
      </c>
      <c r="I254" s="142"/>
      <c r="J254" s="141">
        <f t="shared" si="60"/>
        <v>0</v>
      </c>
      <c r="K254" s="143"/>
      <c r="L254" s="28"/>
      <c r="M254" s="144" t="s">
        <v>1</v>
      </c>
      <c r="N254" s="145" t="s">
        <v>37</v>
      </c>
      <c r="P254" s="146">
        <f t="shared" si="61"/>
        <v>0</v>
      </c>
      <c r="Q254" s="146">
        <v>0</v>
      </c>
      <c r="R254" s="146">
        <f t="shared" si="62"/>
        <v>0</v>
      </c>
      <c r="S254" s="146">
        <v>0</v>
      </c>
      <c r="T254" s="147">
        <f t="shared" si="63"/>
        <v>0</v>
      </c>
      <c r="AR254" s="148" t="s">
        <v>178</v>
      </c>
      <c r="AT254" s="148" t="s">
        <v>148</v>
      </c>
      <c r="AU254" s="148" t="s">
        <v>153</v>
      </c>
      <c r="AY254" s="13" t="s">
        <v>146</v>
      </c>
      <c r="BE254" s="149">
        <f t="shared" si="64"/>
        <v>0</v>
      </c>
      <c r="BF254" s="149">
        <f t="shared" si="65"/>
        <v>0</v>
      </c>
      <c r="BG254" s="149">
        <f t="shared" si="66"/>
        <v>0</v>
      </c>
      <c r="BH254" s="149">
        <f t="shared" si="67"/>
        <v>0</v>
      </c>
      <c r="BI254" s="149">
        <f t="shared" si="68"/>
        <v>0</v>
      </c>
      <c r="BJ254" s="13" t="s">
        <v>153</v>
      </c>
      <c r="BK254" s="150">
        <f t="shared" si="69"/>
        <v>0</v>
      </c>
      <c r="BL254" s="13" t="s">
        <v>178</v>
      </c>
      <c r="BM254" s="148" t="s">
        <v>667</v>
      </c>
    </row>
    <row r="255" spans="2:65" s="1" customFormat="1" ht="24.2" customHeight="1">
      <c r="B255" s="136"/>
      <c r="C255" s="137" t="s">
        <v>668</v>
      </c>
      <c r="D255" s="137" t="s">
        <v>148</v>
      </c>
      <c r="E255" s="138" t="s">
        <v>669</v>
      </c>
      <c r="F255" s="139" t="s">
        <v>670</v>
      </c>
      <c r="G255" s="140" t="s">
        <v>279</v>
      </c>
      <c r="H255" s="141">
        <v>1</v>
      </c>
      <c r="I255" s="142"/>
      <c r="J255" s="141">
        <f t="shared" si="60"/>
        <v>0</v>
      </c>
      <c r="K255" s="143"/>
      <c r="L255" s="28"/>
      <c r="M255" s="144" t="s">
        <v>1</v>
      </c>
      <c r="N255" s="145" t="s">
        <v>37</v>
      </c>
      <c r="P255" s="146">
        <f t="shared" si="61"/>
        <v>0</v>
      </c>
      <c r="Q255" s="146">
        <v>0</v>
      </c>
      <c r="R255" s="146">
        <f t="shared" si="62"/>
        <v>0</v>
      </c>
      <c r="S255" s="146">
        <v>0</v>
      </c>
      <c r="T255" s="147">
        <f t="shared" si="63"/>
        <v>0</v>
      </c>
      <c r="AR255" s="148" t="s">
        <v>178</v>
      </c>
      <c r="AT255" s="148" t="s">
        <v>148</v>
      </c>
      <c r="AU255" s="148" t="s">
        <v>153</v>
      </c>
      <c r="AY255" s="13" t="s">
        <v>146</v>
      </c>
      <c r="BE255" s="149">
        <f t="shared" si="64"/>
        <v>0</v>
      </c>
      <c r="BF255" s="149">
        <f t="shared" si="65"/>
        <v>0</v>
      </c>
      <c r="BG255" s="149">
        <f t="shared" si="66"/>
        <v>0</v>
      </c>
      <c r="BH255" s="149">
        <f t="shared" si="67"/>
        <v>0</v>
      </c>
      <c r="BI255" s="149">
        <f t="shared" si="68"/>
        <v>0</v>
      </c>
      <c r="BJ255" s="13" t="s">
        <v>153</v>
      </c>
      <c r="BK255" s="150">
        <f t="shared" si="69"/>
        <v>0</v>
      </c>
      <c r="BL255" s="13" t="s">
        <v>178</v>
      </c>
      <c r="BM255" s="148" t="s">
        <v>671</v>
      </c>
    </row>
    <row r="256" spans="2:65" s="11" customFormat="1" ht="22.9" customHeight="1">
      <c r="B256" s="125"/>
      <c r="D256" s="126" t="s">
        <v>70</v>
      </c>
      <c r="E256" s="134" t="s">
        <v>268</v>
      </c>
      <c r="F256" s="134" t="s">
        <v>269</v>
      </c>
      <c r="I256" s="128"/>
      <c r="J256" s="135">
        <f>BK256</f>
        <v>0</v>
      </c>
      <c r="L256" s="125"/>
      <c r="M256" s="129"/>
      <c r="P256" s="130">
        <f>SUM(P257:P258)</f>
        <v>0</v>
      </c>
      <c r="R256" s="130">
        <f>SUM(R257:R258)</f>
        <v>0</v>
      </c>
      <c r="T256" s="131">
        <f>SUM(T257:T258)</f>
        <v>0</v>
      </c>
      <c r="AR256" s="126" t="s">
        <v>153</v>
      </c>
      <c r="AT256" s="132" t="s">
        <v>70</v>
      </c>
      <c r="AU256" s="132" t="s">
        <v>79</v>
      </c>
      <c r="AY256" s="126" t="s">
        <v>146</v>
      </c>
      <c r="BK256" s="133">
        <f>SUM(BK257:BK258)</f>
        <v>0</v>
      </c>
    </row>
    <row r="257" spans="2:65" s="1" customFormat="1" ht="24.2" customHeight="1">
      <c r="B257" s="136"/>
      <c r="C257" s="137" t="s">
        <v>672</v>
      </c>
      <c r="D257" s="137" t="s">
        <v>148</v>
      </c>
      <c r="E257" s="138" t="s">
        <v>673</v>
      </c>
      <c r="F257" s="139" t="s">
        <v>674</v>
      </c>
      <c r="G257" s="140" t="s">
        <v>174</v>
      </c>
      <c r="H257" s="141">
        <v>526.5</v>
      </c>
      <c r="I257" s="142"/>
      <c r="J257" s="141">
        <f>ROUND(I257*H257,3)</f>
        <v>0</v>
      </c>
      <c r="K257" s="143"/>
      <c r="L257" s="28"/>
      <c r="M257" s="144" t="s">
        <v>1</v>
      </c>
      <c r="N257" s="145" t="s">
        <v>37</v>
      </c>
      <c r="P257" s="146">
        <f>O257*H257</f>
        <v>0</v>
      </c>
      <c r="Q257" s="146">
        <v>0</v>
      </c>
      <c r="R257" s="146">
        <f>Q257*H257</f>
        <v>0</v>
      </c>
      <c r="S257" s="146">
        <v>0</v>
      </c>
      <c r="T257" s="147">
        <f>S257*H257</f>
        <v>0</v>
      </c>
      <c r="AR257" s="148" t="s">
        <v>178</v>
      </c>
      <c r="AT257" s="148" t="s">
        <v>148</v>
      </c>
      <c r="AU257" s="148" t="s">
        <v>153</v>
      </c>
      <c r="AY257" s="13" t="s">
        <v>146</v>
      </c>
      <c r="BE257" s="149">
        <f>IF(N257="základná",J257,0)</f>
        <v>0</v>
      </c>
      <c r="BF257" s="149">
        <f>IF(N257="znížená",J257,0)</f>
        <v>0</v>
      </c>
      <c r="BG257" s="149">
        <f>IF(N257="zákl. prenesená",J257,0)</f>
        <v>0</v>
      </c>
      <c r="BH257" s="149">
        <f>IF(N257="zníž. prenesená",J257,0)</f>
        <v>0</v>
      </c>
      <c r="BI257" s="149">
        <f>IF(N257="nulová",J257,0)</f>
        <v>0</v>
      </c>
      <c r="BJ257" s="13" t="s">
        <v>153</v>
      </c>
      <c r="BK257" s="150">
        <f>ROUND(I257*H257,3)</f>
        <v>0</v>
      </c>
      <c r="BL257" s="13" t="s">
        <v>178</v>
      </c>
      <c r="BM257" s="148" t="s">
        <v>675</v>
      </c>
    </row>
    <row r="258" spans="2:65" s="1" customFormat="1" ht="24.2" customHeight="1">
      <c r="B258" s="136"/>
      <c r="C258" s="137" t="s">
        <v>676</v>
      </c>
      <c r="D258" s="137" t="s">
        <v>148</v>
      </c>
      <c r="E258" s="138" t="s">
        <v>271</v>
      </c>
      <c r="F258" s="139" t="s">
        <v>272</v>
      </c>
      <c r="G258" s="140" t="s">
        <v>174</v>
      </c>
      <c r="H258" s="141">
        <v>398.5</v>
      </c>
      <c r="I258" s="142"/>
      <c r="J258" s="141">
        <f>ROUND(I258*H258,3)</f>
        <v>0</v>
      </c>
      <c r="K258" s="143"/>
      <c r="L258" s="28"/>
      <c r="M258" s="144" t="s">
        <v>1</v>
      </c>
      <c r="N258" s="145" t="s">
        <v>37</v>
      </c>
      <c r="P258" s="146">
        <f>O258*H258</f>
        <v>0</v>
      </c>
      <c r="Q258" s="146">
        <v>0</v>
      </c>
      <c r="R258" s="146">
        <f>Q258*H258</f>
        <v>0</v>
      </c>
      <c r="S258" s="146">
        <v>0</v>
      </c>
      <c r="T258" s="147">
        <f>S258*H258</f>
        <v>0</v>
      </c>
      <c r="AR258" s="148" t="s">
        <v>178</v>
      </c>
      <c r="AT258" s="148" t="s">
        <v>148</v>
      </c>
      <c r="AU258" s="148" t="s">
        <v>153</v>
      </c>
      <c r="AY258" s="13" t="s">
        <v>146</v>
      </c>
      <c r="BE258" s="149">
        <f>IF(N258="základná",J258,0)</f>
        <v>0</v>
      </c>
      <c r="BF258" s="149">
        <f>IF(N258="znížená",J258,0)</f>
        <v>0</v>
      </c>
      <c r="BG258" s="149">
        <f>IF(N258="zákl. prenesená",J258,0)</f>
        <v>0</v>
      </c>
      <c r="BH258" s="149">
        <f>IF(N258="zníž. prenesená",J258,0)</f>
        <v>0</v>
      </c>
      <c r="BI258" s="149">
        <f>IF(N258="nulová",J258,0)</f>
        <v>0</v>
      </c>
      <c r="BJ258" s="13" t="s">
        <v>153</v>
      </c>
      <c r="BK258" s="150">
        <f>ROUND(I258*H258,3)</f>
        <v>0</v>
      </c>
      <c r="BL258" s="13" t="s">
        <v>178</v>
      </c>
      <c r="BM258" s="148" t="s">
        <v>677</v>
      </c>
    </row>
    <row r="259" spans="2:65" s="11" customFormat="1" ht="25.9" customHeight="1">
      <c r="B259" s="125"/>
      <c r="D259" s="126" t="s">
        <v>70</v>
      </c>
      <c r="E259" s="127" t="s">
        <v>235</v>
      </c>
      <c r="F259" s="127" t="s">
        <v>678</v>
      </c>
      <c r="I259" s="128"/>
      <c r="J259" s="115">
        <f>BK259</f>
        <v>0</v>
      </c>
      <c r="L259" s="125"/>
      <c r="M259" s="129"/>
      <c r="P259" s="130">
        <f>P260</f>
        <v>0</v>
      </c>
      <c r="R259" s="130">
        <f>R260</f>
        <v>0</v>
      </c>
      <c r="T259" s="131">
        <f>T260</f>
        <v>0</v>
      </c>
      <c r="AR259" s="126" t="s">
        <v>156</v>
      </c>
      <c r="AT259" s="132" t="s">
        <v>70</v>
      </c>
      <c r="AU259" s="132" t="s">
        <v>71</v>
      </c>
      <c r="AY259" s="126" t="s">
        <v>146</v>
      </c>
      <c r="BK259" s="133">
        <f>BK260</f>
        <v>0</v>
      </c>
    </row>
    <row r="260" spans="2:65" s="11" customFormat="1" ht="22.9" customHeight="1">
      <c r="B260" s="125"/>
      <c r="D260" s="126" t="s">
        <v>70</v>
      </c>
      <c r="E260" s="134" t="s">
        <v>679</v>
      </c>
      <c r="F260" s="134" t="s">
        <v>680</v>
      </c>
      <c r="I260" s="128"/>
      <c r="J260" s="135">
        <f>BK260</f>
        <v>0</v>
      </c>
      <c r="L260" s="125"/>
      <c r="M260" s="129"/>
      <c r="P260" s="130">
        <f>SUM(P261:P265)</f>
        <v>0</v>
      </c>
      <c r="R260" s="130">
        <f>SUM(R261:R265)</f>
        <v>0</v>
      </c>
      <c r="T260" s="131">
        <f>SUM(T261:T265)</f>
        <v>0</v>
      </c>
      <c r="AR260" s="126" t="s">
        <v>156</v>
      </c>
      <c r="AT260" s="132" t="s">
        <v>70</v>
      </c>
      <c r="AU260" s="132" t="s">
        <v>79</v>
      </c>
      <c r="AY260" s="126" t="s">
        <v>146</v>
      </c>
      <c r="BK260" s="133">
        <f>SUM(BK261:BK265)</f>
        <v>0</v>
      </c>
    </row>
    <row r="261" spans="2:65" s="1" customFormat="1" ht="37.9" customHeight="1">
      <c r="B261" s="136"/>
      <c r="C261" s="137" t="s">
        <v>681</v>
      </c>
      <c r="D261" s="137" t="s">
        <v>148</v>
      </c>
      <c r="E261" s="138" t="s">
        <v>682</v>
      </c>
      <c r="F261" s="139" t="s">
        <v>683</v>
      </c>
      <c r="G261" s="140" t="s">
        <v>174</v>
      </c>
      <c r="H261" s="141">
        <v>8179.8</v>
      </c>
      <c r="I261" s="142"/>
      <c r="J261" s="141">
        <f>ROUND(I261*H261,3)</f>
        <v>0</v>
      </c>
      <c r="K261" s="143"/>
      <c r="L261" s="28"/>
      <c r="M261" s="144" t="s">
        <v>1</v>
      </c>
      <c r="N261" s="145" t="s">
        <v>37</v>
      </c>
      <c r="P261" s="146">
        <f>O261*H261</f>
        <v>0</v>
      </c>
      <c r="Q261" s="146">
        <v>0</v>
      </c>
      <c r="R261" s="146">
        <f>Q261*H261</f>
        <v>0</v>
      </c>
      <c r="S261" s="146">
        <v>0</v>
      </c>
      <c r="T261" s="147">
        <f>S261*H261</f>
        <v>0</v>
      </c>
      <c r="AR261" s="148" t="s">
        <v>280</v>
      </c>
      <c r="AT261" s="148" t="s">
        <v>148</v>
      </c>
      <c r="AU261" s="148" t="s">
        <v>153</v>
      </c>
      <c r="AY261" s="13" t="s">
        <v>146</v>
      </c>
      <c r="BE261" s="149">
        <f>IF(N261="základná",J261,0)</f>
        <v>0</v>
      </c>
      <c r="BF261" s="149">
        <f>IF(N261="znížená",J261,0)</f>
        <v>0</v>
      </c>
      <c r="BG261" s="149">
        <f>IF(N261="zákl. prenesená",J261,0)</f>
        <v>0</v>
      </c>
      <c r="BH261" s="149">
        <f>IF(N261="zníž. prenesená",J261,0)</f>
        <v>0</v>
      </c>
      <c r="BI261" s="149">
        <f>IF(N261="nulová",J261,0)</f>
        <v>0</v>
      </c>
      <c r="BJ261" s="13" t="s">
        <v>153</v>
      </c>
      <c r="BK261" s="150">
        <f>ROUND(I261*H261,3)</f>
        <v>0</v>
      </c>
      <c r="BL261" s="13" t="s">
        <v>280</v>
      </c>
      <c r="BM261" s="148" t="s">
        <v>684</v>
      </c>
    </row>
    <row r="262" spans="2:65" s="1" customFormat="1" ht="24.2" customHeight="1">
      <c r="B262" s="136"/>
      <c r="C262" s="151" t="s">
        <v>685</v>
      </c>
      <c r="D262" s="151" t="s">
        <v>235</v>
      </c>
      <c r="E262" s="152" t="s">
        <v>686</v>
      </c>
      <c r="F262" s="153" t="s">
        <v>687</v>
      </c>
      <c r="G262" s="154" t="s">
        <v>174</v>
      </c>
      <c r="H262" s="155">
        <v>8179.8</v>
      </c>
      <c r="I262" s="156"/>
      <c r="J262" s="155">
        <f>ROUND(I262*H262,3)</f>
        <v>0</v>
      </c>
      <c r="K262" s="157"/>
      <c r="L262" s="158"/>
      <c r="M262" s="159" t="s">
        <v>1</v>
      </c>
      <c r="N262" s="160" t="s">
        <v>37</v>
      </c>
      <c r="P262" s="146">
        <f>O262*H262</f>
        <v>0</v>
      </c>
      <c r="Q262" s="146">
        <v>0</v>
      </c>
      <c r="R262" s="146">
        <f>Q262*H262</f>
        <v>0</v>
      </c>
      <c r="S262" s="146">
        <v>0</v>
      </c>
      <c r="T262" s="147">
        <f>S262*H262</f>
        <v>0</v>
      </c>
      <c r="AR262" s="148" t="s">
        <v>688</v>
      </c>
      <c r="AT262" s="148" t="s">
        <v>235</v>
      </c>
      <c r="AU262" s="148" t="s">
        <v>153</v>
      </c>
      <c r="AY262" s="13" t="s">
        <v>146</v>
      </c>
      <c r="BE262" s="149">
        <f>IF(N262="základná",J262,0)</f>
        <v>0</v>
      </c>
      <c r="BF262" s="149">
        <f>IF(N262="znížená",J262,0)</f>
        <v>0</v>
      </c>
      <c r="BG262" s="149">
        <f>IF(N262="zákl. prenesená",J262,0)</f>
        <v>0</v>
      </c>
      <c r="BH262" s="149">
        <f>IF(N262="zníž. prenesená",J262,0)</f>
        <v>0</v>
      </c>
      <c r="BI262" s="149">
        <f>IF(N262="nulová",J262,0)</f>
        <v>0</v>
      </c>
      <c r="BJ262" s="13" t="s">
        <v>153</v>
      </c>
      <c r="BK262" s="150">
        <f>ROUND(I262*H262,3)</f>
        <v>0</v>
      </c>
      <c r="BL262" s="13" t="s">
        <v>280</v>
      </c>
      <c r="BM262" s="148" t="s">
        <v>689</v>
      </c>
    </row>
    <row r="263" spans="2:65" s="1" customFormat="1" ht="16.5" customHeight="1">
      <c r="B263" s="136"/>
      <c r="C263" s="137" t="s">
        <v>690</v>
      </c>
      <c r="D263" s="137" t="s">
        <v>148</v>
      </c>
      <c r="E263" s="138" t="s">
        <v>691</v>
      </c>
      <c r="F263" s="139" t="s">
        <v>692</v>
      </c>
      <c r="G263" s="140" t="s">
        <v>199</v>
      </c>
      <c r="H263" s="141">
        <v>70</v>
      </c>
      <c r="I263" s="142"/>
      <c r="J263" s="141">
        <f>ROUND(I263*H263,3)</f>
        <v>0</v>
      </c>
      <c r="K263" s="143"/>
      <c r="L263" s="28"/>
      <c r="M263" s="144" t="s">
        <v>1</v>
      </c>
      <c r="N263" s="145" t="s">
        <v>37</v>
      </c>
      <c r="P263" s="146">
        <f>O263*H263</f>
        <v>0</v>
      </c>
      <c r="Q263" s="146">
        <v>0</v>
      </c>
      <c r="R263" s="146">
        <f>Q263*H263</f>
        <v>0</v>
      </c>
      <c r="S263" s="146">
        <v>0</v>
      </c>
      <c r="T263" s="147">
        <f>S263*H263</f>
        <v>0</v>
      </c>
      <c r="AR263" s="148" t="s">
        <v>280</v>
      </c>
      <c r="AT263" s="148" t="s">
        <v>148</v>
      </c>
      <c r="AU263" s="148" t="s">
        <v>153</v>
      </c>
      <c r="AY263" s="13" t="s">
        <v>146</v>
      </c>
      <c r="BE263" s="149">
        <f>IF(N263="základná",J263,0)</f>
        <v>0</v>
      </c>
      <c r="BF263" s="149">
        <f>IF(N263="znížená",J263,0)</f>
        <v>0</v>
      </c>
      <c r="BG263" s="149">
        <f>IF(N263="zákl. prenesená",J263,0)</f>
        <v>0</v>
      </c>
      <c r="BH263" s="149">
        <f>IF(N263="zníž. prenesená",J263,0)</f>
        <v>0</v>
      </c>
      <c r="BI263" s="149">
        <f>IF(N263="nulová",J263,0)</f>
        <v>0</v>
      </c>
      <c r="BJ263" s="13" t="s">
        <v>153</v>
      </c>
      <c r="BK263" s="150">
        <f>ROUND(I263*H263,3)</f>
        <v>0</v>
      </c>
      <c r="BL263" s="13" t="s">
        <v>280</v>
      </c>
      <c r="BM263" s="148" t="s">
        <v>693</v>
      </c>
    </row>
    <row r="264" spans="2:65" s="1" customFormat="1" ht="16.5" customHeight="1">
      <c r="B264" s="136"/>
      <c r="C264" s="137" t="s">
        <v>694</v>
      </c>
      <c r="D264" s="137" t="s">
        <v>148</v>
      </c>
      <c r="E264" s="138" t="s">
        <v>695</v>
      </c>
      <c r="F264" s="139" t="s">
        <v>696</v>
      </c>
      <c r="G264" s="140" t="s">
        <v>199</v>
      </c>
      <c r="H264" s="141">
        <v>2</v>
      </c>
      <c r="I264" s="142"/>
      <c r="J264" s="141">
        <f>ROUND(I264*H264,3)</f>
        <v>0</v>
      </c>
      <c r="K264" s="143"/>
      <c r="L264" s="28"/>
      <c r="M264" s="144" t="s">
        <v>1</v>
      </c>
      <c r="N264" s="145" t="s">
        <v>37</v>
      </c>
      <c r="P264" s="146">
        <f>O264*H264</f>
        <v>0</v>
      </c>
      <c r="Q264" s="146">
        <v>0</v>
      </c>
      <c r="R264" s="146">
        <f>Q264*H264</f>
        <v>0</v>
      </c>
      <c r="S264" s="146">
        <v>0</v>
      </c>
      <c r="T264" s="147">
        <f>S264*H264</f>
        <v>0</v>
      </c>
      <c r="AR264" s="148" t="s">
        <v>280</v>
      </c>
      <c r="AT264" s="148" t="s">
        <v>148</v>
      </c>
      <c r="AU264" s="148" t="s">
        <v>153</v>
      </c>
      <c r="AY264" s="13" t="s">
        <v>146</v>
      </c>
      <c r="BE264" s="149">
        <f>IF(N264="základná",J264,0)</f>
        <v>0</v>
      </c>
      <c r="BF264" s="149">
        <f>IF(N264="znížená",J264,0)</f>
        <v>0</v>
      </c>
      <c r="BG264" s="149">
        <f>IF(N264="zákl. prenesená",J264,0)</f>
        <v>0</v>
      </c>
      <c r="BH264" s="149">
        <f>IF(N264="zníž. prenesená",J264,0)</f>
        <v>0</v>
      </c>
      <c r="BI264" s="149">
        <f>IF(N264="nulová",J264,0)</f>
        <v>0</v>
      </c>
      <c r="BJ264" s="13" t="s">
        <v>153</v>
      </c>
      <c r="BK264" s="150">
        <f>ROUND(I264*H264,3)</f>
        <v>0</v>
      </c>
      <c r="BL264" s="13" t="s">
        <v>280</v>
      </c>
      <c r="BM264" s="148" t="s">
        <v>697</v>
      </c>
    </row>
    <row r="265" spans="2:65" s="1" customFormat="1" ht="16.5" customHeight="1">
      <c r="B265" s="136"/>
      <c r="C265" s="137" t="s">
        <v>698</v>
      </c>
      <c r="D265" s="137" t="s">
        <v>148</v>
      </c>
      <c r="E265" s="138" t="s">
        <v>699</v>
      </c>
      <c r="F265" s="139" t="s">
        <v>700</v>
      </c>
      <c r="G265" s="140" t="s">
        <v>199</v>
      </c>
      <c r="H265" s="141">
        <v>2</v>
      </c>
      <c r="I265" s="142"/>
      <c r="J265" s="141">
        <f>ROUND(I265*H265,3)</f>
        <v>0</v>
      </c>
      <c r="K265" s="143"/>
      <c r="L265" s="28"/>
      <c r="M265" s="144" t="s">
        <v>1</v>
      </c>
      <c r="N265" s="145" t="s">
        <v>37</v>
      </c>
      <c r="P265" s="146">
        <f>O265*H265</f>
        <v>0</v>
      </c>
      <c r="Q265" s="146">
        <v>0</v>
      </c>
      <c r="R265" s="146">
        <f>Q265*H265</f>
        <v>0</v>
      </c>
      <c r="S265" s="146">
        <v>0</v>
      </c>
      <c r="T265" s="147">
        <f>S265*H265</f>
        <v>0</v>
      </c>
      <c r="AR265" s="148" t="s">
        <v>280</v>
      </c>
      <c r="AT265" s="148" t="s">
        <v>148</v>
      </c>
      <c r="AU265" s="148" t="s">
        <v>153</v>
      </c>
      <c r="AY265" s="13" t="s">
        <v>146</v>
      </c>
      <c r="BE265" s="149">
        <f>IF(N265="základná",J265,0)</f>
        <v>0</v>
      </c>
      <c r="BF265" s="149">
        <f>IF(N265="znížená",J265,0)</f>
        <v>0</v>
      </c>
      <c r="BG265" s="149">
        <f>IF(N265="zákl. prenesená",J265,0)</f>
        <v>0</v>
      </c>
      <c r="BH265" s="149">
        <f>IF(N265="zníž. prenesená",J265,0)</f>
        <v>0</v>
      </c>
      <c r="BI265" s="149">
        <f>IF(N265="nulová",J265,0)</f>
        <v>0</v>
      </c>
      <c r="BJ265" s="13" t="s">
        <v>153</v>
      </c>
      <c r="BK265" s="150">
        <f>ROUND(I265*H265,3)</f>
        <v>0</v>
      </c>
      <c r="BL265" s="13" t="s">
        <v>280</v>
      </c>
      <c r="BM265" s="148" t="s">
        <v>701</v>
      </c>
    </row>
    <row r="266" spans="2:65" s="11" customFormat="1" ht="25.9" customHeight="1">
      <c r="B266" s="125"/>
      <c r="D266" s="126" t="s">
        <v>70</v>
      </c>
      <c r="E266" s="127" t="s">
        <v>281</v>
      </c>
      <c r="F266" s="127" t="s">
        <v>282</v>
      </c>
      <c r="I266" s="128"/>
      <c r="J266" s="115">
        <f>BK266</f>
        <v>0</v>
      </c>
      <c r="L266" s="125"/>
      <c r="M266" s="129"/>
      <c r="P266" s="130">
        <f>P267</f>
        <v>0</v>
      </c>
      <c r="R266" s="130">
        <f>R267</f>
        <v>0</v>
      </c>
      <c r="T266" s="131">
        <f>T267</f>
        <v>0</v>
      </c>
      <c r="AR266" s="126" t="s">
        <v>152</v>
      </c>
      <c r="AT266" s="132" t="s">
        <v>70</v>
      </c>
      <c r="AU266" s="132" t="s">
        <v>71</v>
      </c>
      <c r="AY266" s="126" t="s">
        <v>146</v>
      </c>
      <c r="BK266" s="133">
        <f>BK267</f>
        <v>0</v>
      </c>
    </row>
    <row r="267" spans="2:65" s="1" customFormat="1" ht="16.5" customHeight="1">
      <c r="B267" s="136"/>
      <c r="C267" s="137" t="s">
        <v>702</v>
      </c>
      <c r="D267" s="137" t="s">
        <v>148</v>
      </c>
      <c r="E267" s="138" t="s">
        <v>703</v>
      </c>
      <c r="F267" s="139" t="s">
        <v>704</v>
      </c>
      <c r="G267" s="140" t="s">
        <v>279</v>
      </c>
      <c r="H267" s="141">
        <v>1</v>
      </c>
      <c r="I267" s="142"/>
      <c r="J267" s="141">
        <f>ROUND(I267*H267,3)</f>
        <v>0</v>
      </c>
      <c r="K267" s="143"/>
      <c r="L267" s="28"/>
      <c r="M267" s="144" t="s">
        <v>1</v>
      </c>
      <c r="N267" s="145" t="s">
        <v>37</v>
      </c>
      <c r="P267" s="146">
        <f>O267*H267</f>
        <v>0</v>
      </c>
      <c r="Q267" s="146">
        <v>0</v>
      </c>
      <c r="R267" s="146">
        <f>Q267*H267</f>
        <v>0</v>
      </c>
      <c r="S267" s="146">
        <v>0</v>
      </c>
      <c r="T267" s="147">
        <f>S267*H267</f>
        <v>0</v>
      </c>
      <c r="AR267" s="148" t="s">
        <v>286</v>
      </c>
      <c r="AT267" s="148" t="s">
        <v>148</v>
      </c>
      <c r="AU267" s="148" t="s">
        <v>79</v>
      </c>
      <c r="AY267" s="13" t="s">
        <v>146</v>
      </c>
      <c r="BE267" s="149">
        <f>IF(N267="základná",J267,0)</f>
        <v>0</v>
      </c>
      <c r="BF267" s="149">
        <f>IF(N267="znížená",J267,0)</f>
        <v>0</v>
      </c>
      <c r="BG267" s="149">
        <f>IF(N267="zákl. prenesená",J267,0)</f>
        <v>0</v>
      </c>
      <c r="BH267" s="149">
        <f>IF(N267="zníž. prenesená",J267,0)</f>
        <v>0</v>
      </c>
      <c r="BI267" s="149">
        <f>IF(N267="nulová",J267,0)</f>
        <v>0</v>
      </c>
      <c r="BJ267" s="13" t="s">
        <v>153</v>
      </c>
      <c r="BK267" s="150">
        <f>ROUND(I267*H267,3)</f>
        <v>0</v>
      </c>
      <c r="BL267" s="13" t="s">
        <v>286</v>
      </c>
      <c r="BM267" s="148" t="s">
        <v>705</v>
      </c>
    </row>
    <row r="268" spans="2:65" s="11" customFormat="1" ht="25.9" customHeight="1">
      <c r="B268" s="125"/>
      <c r="D268" s="126" t="s">
        <v>70</v>
      </c>
      <c r="E268" s="127" t="s">
        <v>706</v>
      </c>
      <c r="F268" s="127" t="s">
        <v>707</v>
      </c>
      <c r="I268" s="128"/>
      <c r="J268" s="115">
        <f>BK268</f>
        <v>0</v>
      </c>
      <c r="L268" s="125"/>
      <c r="M268" s="129"/>
      <c r="P268" s="130">
        <f>SUM(P269:P270)</f>
        <v>0</v>
      </c>
      <c r="R268" s="130">
        <f>SUM(R269:R270)</f>
        <v>0</v>
      </c>
      <c r="T268" s="131">
        <f>SUM(T269:T270)</f>
        <v>0</v>
      </c>
      <c r="AR268" s="126" t="s">
        <v>163</v>
      </c>
      <c r="AT268" s="132" t="s">
        <v>70</v>
      </c>
      <c r="AU268" s="132" t="s">
        <v>71</v>
      </c>
      <c r="AY268" s="126" t="s">
        <v>146</v>
      </c>
      <c r="BK268" s="133">
        <f>SUM(BK269:BK270)</f>
        <v>0</v>
      </c>
    </row>
    <row r="269" spans="2:65" s="1" customFormat="1" ht="24.2" customHeight="1">
      <c r="B269" s="136"/>
      <c r="C269" s="137" t="s">
        <v>708</v>
      </c>
      <c r="D269" s="137" t="s">
        <v>148</v>
      </c>
      <c r="E269" s="138" t="s">
        <v>709</v>
      </c>
      <c r="F269" s="139" t="s">
        <v>710</v>
      </c>
      <c r="G269" s="140" t="s">
        <v>711</v>
      </c>
      <c r="H269" s="141">
        <v>1</v>
      </c>
      <c r="I269" s="142"/>
      <c r="J269" s="141">
        <f>ROUND(I269*H269,3)</f>
        <v>0</v>
      </c>
      <c r="K269" s="143"/>
      <c r="L269" s="28"/>
      <c r="M269" s="144" t="s">
        <v>1</v>
      </c>
      <c r="N269" s="145" t="s">
        <v>37</v>
      </c>
      <c r="P269" s="146">
        <f>O269*H269</f>
        <v>0</v>
      </c>
      <c r="Q269" s="146">
        <v>0</v>
      </c>
      <c r="R269" s="146">
        <f>Q269*H269</f>
        <v>0</v>
      </c>
      <c r="S269" s="146">
        <v>0</v>
      </c>
      <c r="T269" s="147">
        <f>S269*H269</f>
        <v>0</v>
      </c>
      <c r="AR269" s="148" t="s">
        <v>152</v>
      </c>
      <c r="AT269" s="148" t="s">
        <v>148</v>
      </c>
      <c r="AU269" s="148" t="s">
        <v>79</v>
      </c>
      <c r="AY269" s="13" t="s">
        <v>146</v>
      </c>
      <c r="BE269" s="149">
        <f>IF(N269="základná",J269,0)</f>
        <v>0</v>
      </c>
      <c r="BF269" s="149">
        <f>IF(N269="znížená",J269,0)</f>
        <v>0</v>
      </c>
      <c r="BG269" s="149">
        <f>IF(N269="zákl. prenesená",J269,0)</f>
        <v>0</v>
      </c>
      <c r="BH269" s="149">
        <f>IF(N269="zníž. prenesená",J269,0)</f>
        <v>0</v>
      </c>
      <c r="BI269" s="149">
        <f>IF(N269="nulová",J269,0)</f>
        <v>0</v>
      </c>
      <c r="BJ269" s="13" t="s">
        <v>153</v>
      </c>
      <c r="BK269" s="150">
        <f>ROUND(I269*H269,3)</f>
        <v>0</v>
      </c>
      <c r="BL269" s="13" t="s">
        <v>152</v>
      </c>
      <c r="BM269" s="148" t="s">
        <v>712</v>
      </c>
    </row>
    <row r="270" spans="2:65" s="1" customFormat="1" ht="24.2" customHeight="1">
      <c r="B270" s="136"/>
      <c r="C270" s="137" t="s">
        <v>713</v>
      </c>
      <c r="D270" s="137" t="s">
        <v>148</v>
      </c>
      <c r="E270" s="138" t="s">
        <v>714</v>
      </c>
      <c r="F270" s="139" t="s">
        <v>715</v>
      </c>
      <c r="G270" s="140" t="s">
        <v>711</v>
      </c>
      <c r="H270" s="141">
        <v>1</v>
      </c>
      <c r="I270" s="142"/>
      <c r="J270" s="141">
        <f>ROUND(I270*H270,3)</f>
        <v>0</v>
      </c>
      <c r="K270" s="143"/>
      <c r="L270" s="28"/>
      <c r="M270" s="144" t="s">
        <v>1</v>
      </c>
      <c r="N270" s="145" t="s">
        <v>37</v>
      </c>
      <c r="P270" s="146">
        <f>O270*H270</f>
        <v>0</v>
      </c>
      <c r="Q270" s="146">
        <v>0</v>
      </c>
      <c r="R270" s="146">
        <f>Q270*H270</f>
        <v>0</v>
      </c>
      <c r="S270" s="146">
        <v>0</v>
      </c>
      <c r="T270" s="147">
        <f>S270*H270</f>
        <v>0</v>
      </c>
      <c r="AR270" s="148" t="s">
        <v>152</v>
      </c>
      <c r="AT270" s="148" t="s">
        <v>148</v>
      </c>
      <c r="AU270" s="148" t="s">
        <v>79</v>
      </c>
      <c r="AY270" s="13" t="s">
        <v>146</v>
      </c>
      <c r="BE270" s="149">
        <f>IF(N270="základná",J270,0)</f>
        <v>0</v>
      </c>
      <c r="BF270" s="149">
        <f>IF(N270="znížená",J270,0)</f>
        <v>0</v>
      </c>
      <c r="BG270" s="149">
        <f>IF(N270="zákl. prenesená",J270,0)</f>
        <v>0</v>
      </c>
      <c r="BH270" s="149">
        <f>IF(N270="zníž. prenesená",J270,0)</f>
        <v>0</v>
      </c>
      <c r="BI270" s="149">
        <f>IF(N270="nulová",J270,0)</f>
        <v>0</v>
      </c>
      <c r="BJ270" s="13" t="s">
        <v>153</v>
      </c>
      <c r="BK270" s="150">
        <f>ROUND(I270*H270,3)</f>
        <v>0</v>
      </c>
      <c r="BL270" s="13" t="s">
        <v>152</v>
      </c>
      <c r="BM270" s="148" t="s">
        <v>716</v>
      </c>
    </row>
    <row r="271" spans="2:65" s="1" customFormat="1" ht="49.9" customHeight="1">
      <c r="B271" s="28"/>
      <c r="E271" s="127" t="s">
        <v>298</v>
      </c>
      <c r="F271" s="127" t="s">
        <v>299</v>
      </c>
      <c r="J271" s="115">
        <f t="shared" ref="J271:J281" si="70">BK271</f>
        <v>0</v>
      </c>
      <c r="L271" s="28"/>
      <c r="M271" s="161"/>
      <c r="T271" s="55"/>
      <c r="AT271" s="13" t="s">
        <v>70</v>
      </c>
      <c r="AU271" s="13" t="s">
        <v>71</v>
      </c>
      <c r="AY271" s="13" t="s">
        <v>300</v>
      </c>
      <c r="BK271" s="150">
        <f>SUM(BK272:BK281)</f>
        <v>0</v>
      </c>
    </row>
    <row r="272" spans="2:65" s="1" customFormat="1" ht="16.350000000000001" customHeight="1">
      <c r="B272" s="28"/>
      <c r="C272" s="162" t="s">
        <v>1</v>
      </c>
      <c r="D272" s="162" t="s">
        <v>148</v>
      </c>
      <c r="E272" s="163" t="s">
        <v>1</v>
      </c>
      <c r="F272" s="164" t="s">
        <v>1</v>
      </c>
      <c r="G272" s="165" t="s">
        <v>1</v>
      </c>
      <c r="H272" s="166"/>
      <c r="I272" s="166"/>
      <c r="J272" s="167">
        <f t="shared" si="70"/>
        <v>0</v>
      </c>
      <c r="K272" s="168"/>
      <c r="L272" s="28"/>
      <c r="M272" s="169" t="s">
        <v>1</v>
      </c>
      <c r="N272" s="170" t="s">
        <v>37</v>
      </c>
      <c r="T272" s="55"/>
      <c r="AT272" s="13" t="s">
        <v>300</v>
      </c>
      <c r="AU272" s="13" t="s">
        <v>79</v>
      </c>
      <c r="AY272" s="13" t="s">
        <v>300</v>
      </c>
      <c r="BE272" s="149">
        <f t="shared" ref="BE272:BE281" si="71">IF(N272="základná",J272,0)</f>
        <v>0</v>
      </c>
      <c r="BF272" s="149">
        <f t="shared" ref="BF272:BF281" si="72">IF(N272="znížená",J272,0)</f>
        <v>0</v>
      </c>
      <c r="BG272" s="149">
        <f t="shared" ref="BG272:BG281" si="73">IF(N272="zákl. prenesená",J272,0)</f>
        <v>0</v>
      </c>
      <c r="BH272" s="149">
        <f t="shared" ref="BH272:BH281" si="74">IF(N272="zníž. prenesená",J272,0)</f>
        <v>0</v>
      </c>
      <c r="BI272" s="149">
        <f t="shared" ref="BI272:BI281" si="75">IF(N272="nulová",J272,0)</f>
        <v>0</v>
      </c>
      <c r="BJ272" s="13" t="s">
        <v>153</v>
      </c>
      <c r="BK272" s="150">
        <f t="shared" ref="BK272:BK281" si="76">I272*H272</f>
        <v>0</v>
      </c>
    </row>
    <row r="273" spans="2:63" s="1" customFormat="1" ht="16.350000000000001" customHeight="1">
      <c r="B273" s="28"/>
      <c r="C273" s="162" t="s">
        <v>1</v>
      </c>
      <c r="D273" s="162" t="s">
        <v>148</v>
      </c>
      <c r="E273" s="163" t="s">
        <v>1</v>
      </c>
      <c r="F273" s="164" t="s">
        <v>1</v>
      </c>
      <c r="G273" s="165" t="s">
        <v>1</v>
      </c>
      <c r="H273" s="166"/>
      <c r="I273" s="166"/>
      <c r="J273" s="167">
        <f t="shared" si="70"/>
        <v>0</v>
      </c>
      <c r="K273" s="168"/>
      <c r="L273" s="28"/>
      <c r="M273" s="169" t="s">
        <v>1</v>
      </c>
      <c r="N273" s="170" t="s">
        <v>37</v>
      </c>
      <c r="T273" s="55"/>
      <c r="AT273" s="13" t="s">
        <v>300</v>
      </c>
      <c r="AU273" s="13" t="s">
        <v>79</v>
      </c>
      <c r="AY273" s="13" t="s">
        <v>300</v>
      </c>
      <c r="BE273" s="149">
        <f t="shared" si="71"/>
        <v>0</v>
      </c>
      <c r="BF273" s="149">
        <f t="shared" si="72"/>
        <v>0</v>
      </c>
      <c r="BG273" s="149">
        <f t="shared" si="73"/>
        <v>0</v>
      </c>
      <c r="BH273" s="149">
        <f t="shared" si="74"/>
        <v>0</v>
      </c>
      <c r="BI273" s="149">
        <f t="shared" si="75"/>
        <v>0</v>
      </c>
      <c r="BJ273" s="13" t="s">
        <v>153</v>
      </c>
      <c r="BK273" s="150">
        <f t="shared" si="76"/>
        <v>0</v>
      </c>
    </row>
    <row r="274" spans="2:63" s="1" customFormat="1" ht="16.350000000000001" customHeight="1">
      <c r="B274" s="28"/>
      <c r="C274" s="162" t="s">
        <v>1</v>
      </c>
      <c r="D274" s="162" t="s">
        <v>148</v>
      </c>
      <c r="E274" s="163" t="s">
        <v>1</v>
      </c>
      <c r="F274" s="164" t="s">
        <v>1</v>
      </c>
      <c r="G274" s="165" t="s">
        <v>1</v>
      </c>
      <c r="H274" s="166"/>
      <c r="I274" s="166"/>
      <c r="J274" s="167">
        <f t="shared" si="70"/>
        <v>0</v>
      </c>
      <c r="K274" s="168"/>
      <c r="L274" s="28"/>
      <c r="M274" s="169" t="s">
        <v>1</v>
      </c>
      <c r="N274" s="170" t="s">
        <v>37</v>
      </c>
      <c r="T274" s="55"/>
      <c r="AT274" s="13" t="s">
        <v>300</v>
      </c>
      <c r="AU274" s="13" t="s">
        <v>79</v>
      </c>
      <c r="AY274" s="13" t="s">
        <v>300</v>
      </c>
      <c r="BE274" s="149">
        <f t="shared" si="71"/>
        <v>0</v>
      </c>
      <c r="BF274" s="149">
        <f t="shared" si="72"/>
        <v>0</v>
      </c>
      <c r="BG274" s="149">
        <f t="shared" si="73"/>
        <v>0</v>
      </c>
      <c r="BH274" s="149">
        <f t="shared" si="74"/>
        <v>0</v>
      </c>
      <c r="BI274" s="149">
        <f t="shared" si="75"/>
        <v>0</v>
      </c>
      <c r="BJ274" s="13" t="s">
        <v>153</v>
      </c>
      <c r="BK274" s="150">
        <f t="shared" si="76"/>
        <v>0</v>
      </c>
    </row>
    <row r="275" spans="2:63" s="1" customFormat="1" ht="16.350000000000001" customHeight="1">
      <c r="B275" s="28"/>
      <c r="C275" s="162" t="s">
        <v>1</v>
      </c>
      <c r="D275" s="162" t="s">
        <v>148</v>
      </c>
      <c r="E275" s="163" t="s">
        <v>1</v>
      </c>
      <c r="F275" s="164" t="s">
        <v>1</v>
      </c>
      <c r="G275" s="165" t="s">
        <v>1</v>
      </c>
      <c r="H275" s="166"/>
      <c r="I275" s="166"/>
      <c r="J275" s="167">
        <f t="shared" si="70"/>
        <v>0</v>
      </c>
      <c r="K275" s="168"/>
      <c r="L275" s="28"/>
      <c r="M275" s="169" t="s">
        <v>1</v>
      </c>
      <c r="N275" s="170" t="s">
        <v>37</v>
      </c>
      <c r="T275" s="55"/>
      <c r="AT275" s="13" t="s">
        <v>300</v>
      </c>
      <c r="AU275" s="13" t="s">
        <v>79</v>
      </c>
      <c r="AY275" s="13" t="s">
        <v>300</v>
      </c>
      <c r="BE275" s="149">
        <f t="shared" si="71"/>
        <v>0</v>
      </c>
      <c r="BF275" s="149">
        <f t="shared" si="72"/>
        <v>0</v>
      </c>
      <c r="BG275" s="149">
        <f t="shared" si="73"/>
        <v>0</v>
      </c>
      <c r="BH275" s="149">
        <f t="shared" si="74"/>
        <v>0</v>
      </c>
      <c r="BI275" s="149">
        <f t="shared" si="75"/>
        <v>0</v>
      </c>
      <c r="BJ275" s="13" t="s">
        <v>153</v>
      </c>
      <c r="BK275" s="150">
        <f t="shared" si="76"/>
        <v>0</v>
      </c>
    </row>
    <row r="276" spans="2:63" s="1" customFormat="1" ht="16.350000000000001" customHeight="1">
      <c r="B276" s="28"/>
      <c r="C276" s="162" t="s">
        <v>1</v>
      </c>
      <c r="D276" s="162" t="s">
        <v>148</v>
      </c>
      <c r="E276" s="163" t="s">
        <v>1</v>
      </c>
      <c r="F276" s="164" t="s">
        <v>1</v>
      </c>
      <c r="G276" s="165" t="s">
        <v>1</v>
      </c>
      <c r="H276" s="166"/>
      <c r="I276" s="166"/>
      <c r="J276" s="167">
        <f t="shared" si="70"/>
        <v>0</v>
      </c>
      <c r="K276" s="168"/>
      <c r="L276" s="28"/>
      <c r="M276" s="169" t="s">
        <v>1</v>
      </c>
      <c r="N276" s="170" t="s">
        <v>37</v>
      </c>
      <c r="T276" s="55"/>
      <c r="AT276" s="13" t="s">
        <v>300</v>
      </c>
      <c r="AU276" s="13" t="s">
        <v>79</v>
      </c>
      <c r="AY276" s="13" t="s">
        <v>300</v>
      </c>
      <c r="BE276" s="149">
        <f t="shared" si="71"/>
        <v>0</v>
      </c>
      <c r="BF276" s="149">
        <f t="shared" si="72"/>
        <v>0</v>
      </c>
      <c r="BG276" s="149">
        <f t="shared" si="73"/>
        <v>0</v>
      </c>
      <c r="BH276" s="149">
        <f t="shared" si="74"/>
        <v>0</v>
      </c>
      <c r="BI276" s="149">
        <f t="shared" si="75"/>
        <v>0</v>
      </c>
      <c r="BJ276" s="13" t="s">
        <v>153</v>
      </c>
      <c r="BK276" s="150">
        <f t="shared" si="76"/>
        <v>0</v>
      </c>
    </row>
    <row r="277" spans="2:63" s="1" customFormat="1" ht="16.350000000000001" customHeight="1">
      <c r="B277" s="28"/>
      <c r="C277" s="162" t="s">
        <v>1</v>
      </c>
      <c r="D277" s="162" t="s">
        <v>148</v>
      </c>
      <c r="E277" s="163" t="s">
        <v>1</v>
      </c>
      <c r="F277" s="164" t="s">
        <v>1</v>
      </c>
      <c r="G277" s="165" t="s">
        <v>1</v>
      </c>
      <c r="H277" s="166"/>
      <c r="I277" s="166"/>
      <c r="J277" s="167">
        <f t="shared" si="70"/>
        <v>0</v>
      </c>
      <c r="K277" s="168"/>
      <c r="L277" s="28"/>
      <c r="M277" s="169" t="s">
        <v>1</v>
      </c>
      <c r="N277" s="170" t="s">
        <v>37</v>
      </c>
      <c r="T277" s="55"/>
      <c r="AT277" s="13" t="s">
        <v>300</v>
      </c>
      <c r="AU277" s="13" t="s">
        <v>79</v>
      </c>
      <c r="AY277" s="13" t="s">
        <v>300</v>
      </c>
      <c r="BE277" s="149">
        <f t="shared" si="71"/>
        <v>0</v>
      </c>
      <c r="BF277" s="149">
        <f t="shared" si="72"/>
        <v>0</v>
      </c>
      <c r="BG277" s="149">
        <f t="shared" si="73"/>
        <v>0</v>
      </c>
      <c r="BH277" s="149">
        <f t="shared" si="74"/>
        <v>0</v>
      </c>
      <c r="BI277" s="149">
        <f t="shared" si="75"/>
        <v>0</v>
      </c>
      <c r="BJ277" s="13" t="s">
        <v>153</v>
      </c>
      <c r="BK277" s="150">
        <f t="shared" si="76"/>
        <v>0</v>
      </c>
    </row>
    <row r="278" spans="2:63" s="1" customFormat="1" ht="16.350000000000001" customHeight="1">
      <c r="B278" s="28"/>
      <c r="C278" s="162" t="s">
        <v>1</v>
      </c>
      <c r="D278" s="162" t="s">
        <v>148</v>
      </c>
      <c r="E278" s="163" t="s">
        <v>1</v>
      </c>
      <c r="F278" s="164" t="s">
        <v>1</v>
      </c>
      <c r="G278" s="165" t="s">
        <v>1</v>
      </c>
      <c r="H278" s="166"/>
      <c r="I278" s="166"/>
      <c r="J278" s="167">
        <f t="shared" si="70"/>
        <v>0</v>
      </c>
      <c r="K278" s="168"/>
      <c r="L278" s="28"/>
      <c r="M278" s="169" t="s">
        <v>1</v>
      </c>
      <c r="N278" s="170" t="s">
        <v>37</v>
      </c>
      <c r="T278" s="55"/>
      <c r="AT278" s="13" t="s">
        <v>300</v>
      </c>
      <c r="AU278" s="13" t="s">
        <v>79</v>
      </c>
      <c r="AY278" s="13" t="s">
        <v>300</v>
      </c>
      <c r="BE278" s="149">
        <f t="shared" si="71"/>
        <v>0</v>
      </c>
      <c r="BF278" s="149">
        <f t="shared" si="72"/>
        <v>0</v>
      </c>
      <c r="BG278" s="149">
        <f t="shared" si="73"/>
        <v>0</v>
      </c>
      <c r="BH278" s="149">
        <f t="shared" si="74"/>
        <v>0</v>
      </c>
      <c r="BI278" s="149">
        <f t="shared" si="75"/>
        <v>0</v>
      </c>
      <c r="BJ278" s="13" t="s">
        <v>153</v>
      </c>
      <c r="BK278" s="150">
        <f t="shared" si="76"/>
        <v>0</v>
      </c>
    </row>
    <row r="279" spans="2:63" s="1" customFormat="1" ht="16.350000000000001" customHeight="1">
      <c r="B279" s="28"/>
      <c r="C279" s="162" t="s">
        <v>1</v>
      </c>
      <c r="D279" s="162" t="s">
        <v>148</v>
      </c>
      <c r="E279" s="163" t="s">
        <v>1</v>
      </c>
      <c r="F279" s="164" t="s">
        <v>1</v>
      </c>
      <c r="G279" s="165" t="s">
        <v>1</v>
      </c>
      <c r="H279" s="166"/>
      <c r="I279" s="166"/>
      <c r="J279" s="167">
        <f t="shared" si="70"/>
        <v>0</v>
      </c>
      <c r="K279" s="168"/>
      <c r="L279" s="28"/>
      <c r="M279" s="169" t="s">
        <v>1</v>
      </c>
      <c r="N279" s="170" t="s">
        <v>37</v>
      </c>
      <c r="T279" s="55"/>
      <c r="AT279" s="13" t="s">
        <v>300</v>
      </c>
      <c r="AU279" s="13" t="s">
        <v>79</v>
      </c>
      <c r="AY279" s="13" t="s">
        <v>300</v>
      </c>
      <c r="BE279" s="149">
        <f t="shared" si="71"/>
        <v>0</v>
      </c>
      <c r="BF279" s="149">
        <f t="shared" si="72"/>
        <v>0</v>
      </c>
      <c r="BG279" s="149">
        <f t="shared" si="73"/>
        <v>0</v>
      </c>
      <c r="BH279" s="149">
        <f t="shared" si="74"/>
        <v>0</v>
      </c>
      <c r="BI279" s="149">
        <f t="shared" si="75"/>
        <v>0</v>
      </c>
      <c r="BJ279" s="13" t="s">
        <v>153</v>
      </c>
      <c r="BK279" s="150">
        <f t="shared" si="76"/>
        <v>0</v>
      </c>
    </row>
    <row r="280" spans="2:63" s="1" customFormat="1" ht="16.350000000000001" customHeight="1">
      <c r="B280" s="28"/>
      <c r="C280" s="162" t="s">
        <v>1</v>
      </c>
      <c r="D280" s="162" t="s">
        <v>148</v>
      </c>
      <c r="E280" s="163" t="s">
        <v>1</v>
      </c>
      <c r="F280" s="164" t="s">
        <v>1</v>
      </c>
      <c r="G280" s="165" t="s">
        <v>1</v>
      </c>
      <c r="H280" s="166"/>
      <c r="I280" s="166"/>
      <c r="J280" s="167">
        <f t="shared" si="70"/>
        <v>0</v>
      </c>
      <c r="K280" s="168"/>
      <c r="L280" s="28"/>
      <c r="M280" s="169" t="s">
        <v>1</v>
      </c>
      <c r="N280" s="170" t="s">
        <v>37</v>
      </c>
      <c r="T280" s="55"/>
      <c r="AT280" s="13" t="s">
        <v>300</v>
      </c>
      <c r="AU280" s="13" t="s">
        <v>79</v>
      </c>
      <c r="AY280" s="13" t="s">
        <v>300</v>
      </c>
      <c r="BE280" s="149">
        <f t="shared" si="71"/>
        <v>0</v>
      </c>
      <c r="BF280" s="149">
        <f t="shared" si="72"/>
        <v>0</v>
      </c>
      <c r="BG280" s="149">
        <f t="shared" si="73"/>
        <v>0</v>
      </c>
      <c r="BH280" s="149">
        <f t="shared" si="74"/>
        <v>0</v>
      </c>
      <c r="BI280" s="149">
        <f t="shared" si="75"/>
        <v>0</v>
      </c>
      <c r="BJ280" s="13" t="s">
        <v>153</v>
      </c>
      <c r="BK280" s="150">
        <f t="shared" si="76"/>
        <v>0</v>
      </c>
    </row>
    <row r="281" spans="2:63" s="1" customFormat="1" ht="16.350000000000001" customHeight="1">
      <c r="B281" s="28"/>
      <c r="C281" s="162" t="s">
        <v>1</v>
      </c>
      <c r="D281" s="162" t="s">
        <v>148</v>
      </c>
      <c r="E281" s="163" t="s">
        <v>1</v>
      </c>
      <c r="F281" s="164" t="s">
        <v>1</v>
      </c>
      <c r="G281" s="165" t="s">
        <v>1</v>
      </c>
      <c r="H281" s="166"/>
      <c r="I281" s="166"/>
      <c r="J281" s="167">
        <f t="shared" si="70"/>
        <v>0</v>
      </c>
      <c r="K281" s="168"/>
      <c r="L281" s="28"/>
      <c r="M281" s="169" t="s">
        <v>1</v>
      </c>
      <c r="N281" s="170" t="s">
        <v>37</v>
      </c>
      <c r="O281" s="171"/>
      <c r="P281" s="171"/>
      <c r="Q281" s="171"/>
      <c r="R281" s="171"/>
      <c r="S281" s="171"/>
      <c r="T281" s="172"/>
      <c r="AT281" s="13" t="s">
        <v>300</v>
      </c>
      <c r="AU281" s="13" t="s">
        <v>79</v>
      </c>
      <c r="AY281" s="13" t="s">
        <v>300</v>
      </c>
      <c r="BE281" s="149">
        <f t="shared" si="71"/>
        <v>0</v>
      </c>
      <c r="BF281" s="149">
        <f t="shared" si="72"/>
        <v>0</v>
      </c>
      <c r="BG281" s="149">
        <f t="shared" si="73"/>
        <v>0</v>
      </c>
      <c r="BH281" s="149">
        <f t="shared" si="74"/>
        <v>0</v>
      </c>
      <c r="BI281" s="149">
        <f t="shared" si="75"/>
        <v>0</v>
      </c>
      <c r="BJ281" s="13" t="s">
        <v>153</v>
      </c>
      <c r="BK281" s="150">
        <f t="shared" si="76"/>
        <v>0</v>
      </c>
    </row>
    <row r="282" spans="2:63" s="1" customFormat="1" ht="6.95" customHeight="1">
      <c r="B282" s="43"/>
      <c r="C282" s="44"/>
      <c r="D282" s="44"/>
      <c r="E282" s="44"/>
      <c r="F282" s="44"/>
      <c r="G282" s="44"/>
      <c r="H282" s="44"/>
      <c r="I282" s="44"/>
      <c r="J282" s="44"/>
      <c r="K282" s="44"/>
      <c r="L282" s="28"/>
    </row>
  </sheetData>
  <autoFilter ref="C135:K281" xr:uid="{00000000-0009-0000-0000-000002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72:D282" xr:uid="{00000000-0002-0000-0200-000000000000}">
      <formula1>"K, M"</formula1>
    </dataValidation>
    <dataValidation type="list" allowBlank="1" showInputMessage="1" showErrorMessage="1" error="Povolené sú hodnoty základná, znížená, nulová." sqref="N272:N282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1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717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ROUND(J130,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ROUND((ROUND((SUM(BE130:BE207)),  3) + SUM(BE209:BE218)), 3)</f>
        <v>0</v>
      </c>
      <c r="G33" s="91"/>
      <c r="H33" s="91"/>
      <c r="I33" s="92">
        <v>0.2</v>
      </c>
      <c r="J33" s="90">
        <f>ROUND((ROUND(((SUM(BE130:BE207))*I33),  3) + (SUM(BE209:BE218)*I33)),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ROUND((ROUND((SUM(BF130:BF207)),  3) + SUM(BF209:BF218)), 3)</f>
        <v>0</v>
      </c>
      <c r="G34" s="91"/>
      <c r="H34" s="91"/>
      <c r="I34" s="92">
        <v>0.2</v>
      </c>
      <c r="J34" s="90">
        <f>ROUND((ROUND(((SUM(BF130:BF207))*I34),  3) + (SUM(BF209:BF218)*I34)),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ROUND((ROUND((SUM(BG130:BG207)),  3) + SUM(BG209:BG218)),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ROUND((ROUND((SUM(BH130:BH207)),  3) + SUM(BH209:BH218)),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ROUND((ROUND((SUM(BI130:BI207)),  3) + SUM(BI209:BI218)),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SO 3.2 - Tenisové ihriská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J130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119</v>
      </c>
      <c r="E97" s="108"/>
      <c r="F97" s="108"/>
      <c r="G97" s="108"/>
      <c r="H97" s="108"/>
      <c r="I97" s="108"/>
      <c r="J97" s="109">
        <f>J131</f>
        <v>0</v>
      </c>
      <c r="L97" s="106"/>
    </row>
    <row r="98" spans="2:12" s="9" customFormat="1" ht="19.899999999999999" customHeight="1">
      <c r="B98" s="110"/>
      <c r="D98" s="111" t="s">
        <v>718</v>
      </c>
      <c r="E98" s="112"/>
      <c r="F98" s="112"/>
      <c r="G98" s="112"/>
      <c r="H98" s="112"/>
      <c r="I98" s="112"/>
      <c r="J98" s="113">
        <f>J132</f>
        <v>0</v>
      </c>
      <c r="L98" s="110"/>
    </row>
    <row r="99" spans="2:12" s="9" customFormat="1" ht="19.899999999999999" customHeight="1">
      <c r="B99" s="110"/>
      <c r="D99" s="111" t="s">
        <v>121</v>
      </c>
      <c r="E99" s="112"/>
      <c r="F99" s="112"/>
      <c r="G99" s="112"/>
      <c r="H99" s="112"/>
      <c r="I99" s="112"/>
      <c r="J99" s="113">
        <f>J140</f>
        <v>0</v>
      </c>
      <c r="L99" s="110"/>
    </row>
    <row r="100" spans="2:12" s="9" customFormat="1" ht="19.899999999999999" customHeight="1">
      <c r="B100" s="110"/>
      <c r="D100" s="111" t="s">
        <v>123</v>
      </c>
      <c r="E100" s="112"/>
      <c r="F100" s="112"/>
      <c r="G100" s="112"/>
      <c r="H100" s="112"/>
      <c r="I100" s="112"/>
      <c r="J100" s="113">
        <f>J159</f>
        <v>0</v>
      </c>
      <c r="L100" s="110"/>
    </row>
    <row r="101" spans="2:12" s="9" customFormat="1" ht="19.899999999999999" customHeight="1">
      <c r="B101" s="110"/>
      <c r="D101" s="111" t="s">
        <v>303</v>
      </c>
      <c r="E101" s="112"/>
      <c r="F101" s="112"/>
      <c r="G101" s="112"/>
      <c r="H101" s="112"/>
      <c r="I101" s="112"/>
      <c r="J101" s="113">
        <f>J162</f>
        <v>0</v>
      </c>
      <c r="L101" s="110"/>
    </row>
    <row r="102" spans="2:12" s="9" customFormat="1" ht="19.899999999999999" customHeight="1">
      <c r="B102" s="110"/>
      <c r="D102" s="111" t="s">
        <v>304</v>
      </c>
      <c r="E102" s="112"/>
      <c r="F102" s="112"/>
      <c r="G102" s="112"/>
      <c r="H102" s="112"/>
      <c r="I102" s="112"/>
      <c r="J102" s="113">
        <f>J174</f>
        <v>0</v>
      </c>
      <c r="L102" s="110"/>
    </row>
    <row r="103" spans="2:12" s="8" customFormat="1" ht="24.95" customHeight="1">
      <c r="B103" s="106"/>
      <c r="D103" s="107" t="s">
        <v>719</v>
      </c>
      <c r="E103" s="108"/>
      <c r="F103" s="108"/>
      <c r="G103" s="108"/>
      <c r="H103" s="108"/>
      <c r="I103" s="108"/>
      <c r="J103" s="109">
        <f>J180</f>
        <v>0</v>
      </c>
      <c r="L103" s="106"/>
    </row>
    <row r="104" spans="2:12" s="9" customFormat="1" ht="19.899999999999999" customHeight="1">
      <c r="B104" s="110"/>
      <c r="D104" s="111" t="s">
        <v>720</v>
      </c>
      <c r="E104" s="112"/>
      <c r="F104" s="112"/>
      <c r="G104" s="112"/>
      <c r="H104" s="112"/>
      <c r="I104" s="112"/>
      <c r="J104" s="113">
        <f>J181</f>
        <v>0</v>
      </c>
      <c r="L104" s="110"/>
    </row>
    <row r="105" spans="2:12" s="9" customFormat="1" ht="19.899999999999999" customHeight="1">
      <c r="B105" s="110"/>
      <c r="D105" s="111" t="s">
        <v>721</v>
      </c>
      <c r="E105" s="112"/>
      <c r="F105" s="112"/>
      <c r="G105" s="112"/>
      <c r="H105" s="112"/>
      <c r="I105" s="112"/>
      <c r="J105" s="113">
        <f>J189</f>
        <v>0</v>
      </c>
      <c r="L105" s="110"/>
    </row>
    <row r="106" spans="2:12" s="9" customFormat="1" ht="19.899999999999999" customHeight="1">
      <c r="B106" s="110"/>
      <c r="D106" s="111" t="s">
        <v>722</v>
      </c>
      <c r="E106" s="112"/>
      <c r="F106" s="112"/>
      <c r="G106" s="112"/>
      <c r="H106" s="112"/>
      <c r="I106" s="112"/>
      <c r="J106" s="113">
        <f>J194</f>
        <v>0</v>
      </c>
      <c r="L106" s="110"/>
    </row>
    <row r="107" spans="2:12" s="9" customFormat="1" ht="19.899999999999999" customHeight="1">
      <c r="B107" s="110"/>
      <c r="D107" s="111" t="s">
        <v>723</v>
      </c>
      <c r="E107" s="112"/>
      <c r="F107" s="112"/>
      <c r="G107" s="112"/>
      <c r="H107" s="112"/>
      <c r="I107" s="112"/>
      <c r="J107" s="113">
        <f>J199</f>
        <v>0</v>
      </c>
      <c r="L107" s="110"/>
    </row>
    <row r="108" spans="2:12" s="8" customFormat="1" ht="24.95" customHeight="1">
      <c r="B108" s="106"/>
      <c r="D108" s="107" t="s">
        <v>130</v>
      </c>
      <c r="E108" s="108"/>
      <c r="F108" s="108"/>
      <c r="G108" s="108"/>
      <c r="H108" s="108"/>
      <c r="I108" s="108"/>
      <c r="J108" s="109">
        <f>J203</f>
        <v>0</v>
      </c>
      <c r="L108" s="106"/>
    </row>
    <row r="109" spans="2:12" s="8" customFormat="1" ht="24.95" customHeight="1">
      <c r="B109" s="106"/>
      <c r="D109" s="107" t="s">
        <v>724</v>
      </c>
      <c r="E109" s="108"/>
      <c r="F109" s="108"/>
      <c r="G109" s="108"/>
      <c r="H109" s="108"/>
      <c r="I109" s="108"/>
      <c r="J109" s="109">
        <f>J205</f>
        <v>0</v>
      </c>
      <c r="L109" s="106"/>
    </row>
    <row r="110" spans="2:12" s="8" customFormat="1" ht="21.75" customHeight="1">
      <c r="B110" s="106"/>
      <c r="D110" s="114" t="s">
        <v>131</v>
      </c>
      <c r="J110" s="115">
        <f>J208</f>
        <v>0</v>
      </c>
      <c r="L110" s="106"/>
    </row>
    <row r="111" spans="2:12" s="1" customFormat="1" ht="21.75" customHeight="1">
      <c r="B111" s="28"/>
      <c r="L111" s="28"/>
    </row>
    <row r="112" spans="2:12" s="1" customFormat="1" ht="6.95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6.95" customHeight="1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4.95" customHeight="1">
      <c r="B117" s="28"/>
      <c r="C117" s="17" t="s">
        <v>132</v>
      </c>
      <c r="L117" s="28"/>
    </row>
    <row r="118" spans="2:12" s="1" customFormat="1" ht="6.95" customHeight="1">
      <c r="B118" s="28"/>
      <c r="L118" s="28"/>
    </row>
    <row r="119" spans="2:12" s="1" customFormat="1" ht="12" customHeight="1">
      <c r="B119" s="28"/>
      <c r="C119" s="23" t="s">
        <v>14</v>
      </c>
      <c r="L119" s="28"/>
    </row>
    <row r="120" spans="2:12" s="1" customFormat="1" ht="16.5" customHeight="1">
      <c r="B120" s="28"/>
      <c r="E120" s="215" t="str">
        <f>E7</f>
        <v>AREÁL VOĽNÉHO ČASU - VOJENSKÝ DVOR - I.ETAPA</v>
      </c>
      <c r="F120" s="216"/>
      <c r="G120" s="216"/>
      <c r="H120" s="216"/>
      <c r="L120" s="28"/>
    </row>
    <row r="121" spans="2:12" s="1" customFormat="1" ht="12" customHeight="1">
      <c r="B121" s="28"/>
      <c r="C121" s="23" t="s">
        <v>112</v>
      </c>
      <c r="L121" s="28"/>
    </row>
    <row r="122" spans="2:12" s="1" customFormat="1" ht="16.5" customHeight="1">
      <c r="B122" s="28"/>
      <c r="E122" s="177" t="str">
        <f>E9</f>
        <v>SO 3.2 - Tenisové ihriská</v>
      </c>
      <c r="F122" s="217"/>
      <c r="G122" s="217"/>
      <c r="H122" s="217"/>
      <c r="L122" s="28"/>
    </row>
    <row r="123" spans="2:12" s="1" customFormat="1" ht="6.95" customHeight="1">
      <c r="B123" s="28"/>
      <c r="L123" s="28"/>
    </row>
    <row r="124" spans="2:12" s="1" customFormat="1" ht="12" customHeight="1">
      <c r="B124" s="28"/>
      <c r="C124" s="23" t="s">
        <v>18</v>
      </c>
      <c r="F124" s="21" t="str">
        <f>F12</f>
        <v xml:space="preserve"> </v>
      </c>
      <c r="I124" s="23" t="s">
        <v>20</v>
      </c>
      <c r="J124" s="51" t="str">
        <f>IF(J12="","",J12)</f>
        <v>20. 3. 2023</v>
      </c>
      <c r="L124" s="28"/>
    </row>
    <row r="125" spans="2:12" s="1" customFormat="1" ht="6.95" customHeight="1">
      <c r="B125" s="28"/>
      <c r="L125" s="28"/>
    </row>
    <row r="126" spans="2:12" s="1" customFormat="1" ht="15.2" customHeight="1">
      <c r="B126" s="28"/>
      <c r="C126" s="23" t="s">
        <v>22</v>
      </c>
      <c r="F126" s="21" t="str">
        <f>E15</f>
        <v xml:space="preserve"> </v>
      </c>
      <c r="I126" s="23" t="s">
        <v>27</v>
      </c>
      <c r="J126" s="26" t="str">
        <f>E21</f>
        <v xml:space="preserve"> </v>
      </c>
      <c r="L126" s="28"/>
    </row>
    <row r="127" spans="2:12" s="1" customFormat="1" ht="15.2" customHeight="1">
      <c r="B127" s="28"/>
      <c r="C127" s="23" t="s">
        <v>25</v>
      </c>
      <c r="F127" s="21" t="str">
        <f>IF(E18="","",E18)</f>
        <v>Vyplň údaj</v>
      </c>
      <c r="I127" s="23" t="s">
        <v>29</v>
      </c>
      <c r="J127" s="26" t="str">
        <f>E24</f>
        <v xml:space="preserve"> </v>
      </c>
      <c r="L127" s="28"/>
    </row>
    <row r="128" spans="2:12" s="1" customFormat="1" ht="10.35" customHeight="1">
      <c r="B128" s="28"/>
      <c r="L128" s="28"/>
    </row>
    <row r="129" spans="2:65" s="10" customFormat="1" ht="29.25" customHeight="1">
      <c r="B129" s="116"/>
      <c r="C129" s="117" t="s">
        <v>133</v>
      </c>
      <c r="D129" s="118" t="s">
        <v>56</v>
      </c>
      <c r="E129" s="118" t="s">
        <v>52</v>
      </c>
      <c r="F129" s="118" t="s">
        <v>53</v>
      </c>
      <c r="G129" s="118" t="s">
        <v>134</v>
      </c>
      <c r="H129" s="118" t="s">
        <v>135</v>
      </c>
      <c r="I129" s="118" t="s">
        <v>136</v>
      </c>
      <c r="J129" s="119" t="s">
        <v>116</v>
      </c>
      <c r="K129" s="120" t="s">
        <v>137</v>
      </c>
      <c r="L129" s="116"/>
      <c r="M129" s="58" t="s">
        <v>1</v>
      </c>
      <c r="N129" s="59" t="s">
        <v>35</v>
      </c>
      <c r="O129" s="59" t="s">
        <v>138</v>
      </c>
      <c r="P129" s="59" t="s">
        <v>139</v>
      </c>
      <c r="Q129" s="59" t="s">
        <v>140</v>
      </c>
      <c r="R129" s="59" t="s">
        <v>141</v>
      </c>
      <c r="S129" s="59" t="s">
        <v>142</v>
      </c>
      <c r="T129" s="60" t="s">
        <v>143</v>
      </c>
    </row>
    <row r="130" spans="2:65" s="1" customFormat="1" ht="22.9" customHeight="1">
      <c r="B130" s="28"/>
      <c r="C130" s="63" t="s">
        <v>117</v>
      </c>
      <c r="J130" s="121">
        <f>BK130</f>
        <v>0</v>
      </c>
      <c r="L130" s="28"/>
      <c r="M130" s="61"/>
      <c r="N130" s="52"/>
      <c r="O130" s="52"/>
      <c r="P130" s="122">
        <f>P131+P180+P203+P205+P208</f>
        <v>0</v>
      </c>
      <c r="Q130" s="52"/>
      <c r="R130" s="122">
        <f>R131+R180+R203+R205+R208</f>
        <v>0</v>
      </c>
      <c r="S130" s="52"/>
      <c r="T130" s="123">
        <f>T131+T180+T203+T205+T208</f>
        <v>0</v>
      </c>
      <c r="AT130" s="13" t="s">
        <v>70</v>
      </c>
      <c r="AU130" s="13" t="s">
        <v>118</v>
      </c>
      <c r="BK130" s="124">
        <f>BK131+BK180+BK203+BK205+BK208</f>
        <v>0</v>
      </c>
    </row>
    <row r="131" spans="2:65" s="11" customFormat="1" ht="25.9" customHeight="1">
      <c r="B131" s="125"/>
      <c r="D131" s="126" t="s">
        <v>70</v>
      </c>
      <c r="E131" s="127" t="s">
        <v>144</v>
      </c>
      <c r="F131" s="127" t="s">
        <v>145</v>
      </c>
      <c r="I131" s="128"/>
      <c r="J131" s="115">
        <f>BK131</f>
        <v>0</v>
      </c>
      <c r="L131" s="125"/>
      <c r="M131" s="129"/>
      <c r="P131" s="130">
        <f>P132+P140+P159+P162+P174</f>
        <v>0</v>
      </c>
      <c r="R131" s="130">
        <f>R132+R140+R159+R162+R174</f>
        <v>0</v>
      </c>
      <c r="T131" s="131">
        <f>T132+T140+T159+T162+T174</f>
        <v>0</v>
      </c>
      <c r="AR131" s="126" t="s">
        <v>79</v>
      </c>
      <c r="AT131" s="132" t="s">
        <v>70</v>
      </c>
      <c r="AU131" s="132" t="s">
        <v>71</v>
      </c>
      <c r="AY131" s="126" t="s">
        <v>146</v>
      </c>
      <c r="BK131" s="133">
        <f>BK132+BK140+BK159+BK162+BK174</f>
        <v>0</v>
      </c>
    </row>
    <row r="132" spans="2:65" s="11" customFormat="1" ht="22.9" customHeight="1">
      <c r="B132" s="125"/>
      <c r="D132" s="126" t="s">
        <v>70</v>
      </c>
      <c r="E132" s="134" t="s">
        <v>79</v>
      </c>
      <c r="F132" s="134" t="s">
        <v>725</v>
      </c>
      <c r="I132" s="128"/>
      <c r="J132" s="135">
        <f>BK132</f>
        <v>0</v>
      </c>
      <c r="L132" s="125"/>
      <c r="M132" s="129"/>
      <c r="P132" s="130">
        <f>SUM(P133:P139)</f>
        <v>0</v>
      </c>
      <c r="R132" s="130">
        <f>SUM(R133:R139)</f>
        <v>0</v>
      </c>
      <c r="T132" s="131">
        <f>SUM(T133:T139)</f>
        <v>0</v>
      </c>
      <c r="AR132" s="126" t="s">
        <v>79</v>
      </c>
      <c r="AT132" s="132" t="s">
        <v>70</v>
      </c>
      <c r="AU132" s="132" t="s">
        <v>79</v>
      </c>
      <c r="AY132" s="126" t="s">
        <v>146</v>
      </c>
      <c r="BK132" s="133">
        <f>SUM(BK133:BK139)</f>
        <v>0</v>
      </c>
    </row>
    <row r="133" spans="2:65" s="1" customFormat="1" ht="24.2" customHeight="1">
      <c r="B133" s="136"/>
      <c r="C133" s="137" t="s">
        <v>79</v>
      </c>
      <c r="D133" s="137" t="s">
        <v>148</v>
      </c>
      <c r="E133" s="138" t="s">
        <v>726</v>
      </c>
      <c r="F133" s="139" t="s">
        <v>727</v>
      </c>
      <c r="G133" s="140" t="s">
        <v>151</v>
      </c>
      <c r="H133" s="141">
        <v>332.34199999999998</v>
      </c>
      <c r="I133" s="142"/>
      <c r="J133" s="141">
        <f t="shared" ref="J133:J139" si="0">ROUND(I133*H133,3)</f>
        <v>0</v>
      </c>
      <c r="K133" s="143"/>
      <c r="L133" s="28"/>
      <c r="M133" s="144" t="s">
        <v>1</v>
      </c>
      <c r="N133" s="145" t="s">
        <v>37</v>
      </c>
      <c r="P133" s="146">
        <f t="shared" ref="P133:P139" si="1">O133*H133</f>
        <v>0</v>
      </c>
      <c r="Q133" s="146">
        <v>0</v>
      </c>
      <c r="R133" s="146">
        <f t="shared" ref="R133:R139" si="2">Q133*H133</f>
        <v>0</v>
      </c>
      <c r="S133" s="146">
        <v>0</v>
      </c>
      <c r="T133" s="147">
        <f t="shared" ref="T133:T139" si="3">S133*H133</f>
        <v>0</v>
      </c>
      <c r="AR133" s="148" t="s">
        <v>152</v>
      </c>
      <c r="AT133" s="148" t="s">
        <v>148</v>
      </c>
      <c r="AU133" s="148" t="s">
        <v>153</v>
      </c>
      <c r="AY133" s="13" t="s">
        <v>146</v>
      </c>
      <c r="BE133" s="149">
        <f t="shared" ref="BE133:BE139" si="4">IF(N133="základná",J133,0)</f>
        <v>0</v>
      </c>
      <c r="BF133" s="149">
        <f t="shared" ref="BF133:BF139" si="5">IF(N133="znížená",J133,0)</f>
        <v>0</v>
      </c>
      <c r="BG133" s="149">
        <f t="shared" ref="BG133:BG139" si="6">IF(N133="zákl. prenesená",J133,0)</f>
        <v>0</v>
      </c>
      <c r="BH133" s="149">
        <f t="shared" ref="BH133:BH139" si="7">IF(N133="zníž. prenesená",J133,0)</f>
        <v>0</v>
      </c>
      <c r="BI133" s="149">
        <f t="shared" ref="BI133:BI139" si="8">IF(N133="nulová",J133,0)</f>
        <v>0</v>
      </c>
      <c r="BJ133" s="13" t="s">
        <v>153</v>
      </c>
      <c r="BK133" s="150">
        <f t="shared" ref="BK133:BK139" si="9">ROUND(I133*H133,3)</f>
        <v>0</v>
      </c>
      <c r="BL133" s="13" t="s">
        <v>152</v>
      </c>
      <c r="BM133" s="148" t="s">
        <v>153</v>
      </c>
    </row>
    <row r="134" spans="2:65" s="1" customFormat="1" ht="37.9" customHeight="1">
      <c r="B134" s="136"/>
      <c r="C134" s="137" t="s">
        <v>153</v>
      </c>
      <c r="D134" s="137" t="s">
        <v>148</v>
      </c>
      <c r="E134" s="138" t="s">
        <v>728</v>
      </c>
      <c r="F134" s="139" t="s">
        <v>729</v>
      </c>
      <c r="G134" s="140" t="s">
        <v>151</v>
      </c>
      <c r="H134" s="141">
        <v>332.34199999999998</v>
      </c>
      <c r="I134" s="142"/>
      <c r="J134" s="141">
        <f t="shared" si="0"/>
        <v>0</v>
      </c>
      <c r="K134" s="143"/>
      <c r="L134" s="28"/>
      <c r="M134" s="144" t="s">
        <v>1</v>
      </c>
      <c r="N134" s="145" t="s">
        <v>37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152</v>
      </c>
      <c r="AT134" s="148" t="s">
        <v>148</v>
      </c>
      <c r="AU134" s="148" t="s">
        <v>153</v>
      </c>
      <c r="AY134" s="13" t="s">
        <v>146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153</v>
      </c>
      <c r="BK134" s="150">
        <f t="shared" si="9"/>
        <v>0</v>
      </c>
      <c r="BL134" s="13" t="s">
        <v>152</v>
      </c>
      <c r="BM134" s="148" t="s">
        <v>152</v>
      </c>
    </row>
    <row r="135" spans="2:65" s="1" customFormat="1" ht="37.9" customHeight="1">
      <c r="B135" s="136"/>
      <c r="C135" s="137" t="s">
        <v>156</v>
      </c>
      <c r="D135" s="137" t="s">
        <v>148</v>
      </c>
      <c r="E135" s="138" t="s">
        <v>322</v>
      </c>
      <c r="F135" s="139" t="s">
        <v>323</v>
      </c>
      <c r="G135" s="140" t="s">
        <v>151</v>
      </c>
      <c r="H135" s="141">
        <v>269.76600000000002</v>
      </c>
      <c r="I135" s="142"/>
      <c r="J135" s="141">
        <f t="shared" si="0"/>
        <v>0</v>
      </c>
      <c r="K135" s="143"/>
      <c r="L135" s="28"/>
      <c r="M135" s="144" t="s">
        <v>1</v>
      </c>
      <c r="N135" s="145" t="s">
        <v>37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152</v>
      </c>
      <c r="AT135" s="148" t="s">
        <v>148</v>
      </c>
      <c r="AU135" s="148" t="s">
        <v>153</v>
      </c>
      <c r="AY135" s="13" t="s">
        <v>146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153</v>
      </c>
      <c r="BK135" s="150">
        <f t="shared" si="9"/>
        <v>0</v>
      </c>
      <c r="BL135" s="13" t="s">
        <v>152</v>
      </c>
      <c r="BM135" s="148" t="s">
        <v>159</v>
      </c>
    </row>
    <row r="136" spans="2:65" s="1" customFormat="1" ht="24.2" customHeight="1">
      <c r="B136" s="136"/>
      <c r="C136" s="137" t="s">
        <v>152</v>
      </c>
      <c r="D136" s="137" t="s">
        <v>148</v>
      </c>
      <c r="E136" s="138" t="s">
        <v>160</v>
      </c>
      <c r="F136" s="139" t="s">
        <v>161</v>
      </c>
      <c r="G136" s="140" t="s">
        <v>151</v>
      </c>
      <c r="H136" s="141">
        <v>269.76600000000002</v>
      </c>
      <c r="I136" s="142"/>
      <c r="J136" s="141">
        <f t="shared" si="0"/>
        <v>0</v>
      </c>
      <c r="K136" s="143"/>
      <c r="L136" s="28"/>
      <c r="M136" s="144" t="s">
        <v>1</v>
      </c>
      <c r="N136" s="145" t="s">
        <v>37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152</v>
      </c>
      <c r="AT136" s="148" t="s">
        <v>148</v>
      </c>
      <c r="AU136" s="148" t="s">
        <v>153</v>
      </c>
      <c r="AY136" s="13" t="s">
        <v>146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153</v>
      </c>
      <c r="BK136" s="150">
        <f t="shared" si="9"/>
        <v>0</v>
      </c>
      <c r="BL136" s="13" t="s">
        <v>152</v>
      </c>
      <c r="BM136" s="148" t="s">
        <v>162</v>
      </c>
    </row>
    <row r="137" spans="2:65" s="1" customFormat="1" ht="21.75" customHeight="1">
      <c r="B137" s="136"/>
      <c r="C137" s="137" t="s">
        <v>163</v>
      </c>
      <c r="D137" s="137" t="s">
        <v>148</v>
      </c>
      <c r="E137" s="138" t="s">
        <v>326</v>
      </c>
      <c r="F137" s="139" t="s">
        <v>327</v>
      </c>
      <c r="G137" s="140" t="s">
        <v>151</v>
      </c>
      <c r="H137" s="141">
        <v>269.76600000000002</v>
      </c>
      <c r="I137" s="142"/>
      <c r="J137" s="141">
        <f t="shared" si="0"/>
        <v>0</v>
      </c>
      <c r="K137" s="143"/>
      <c r="L137" s="28"/>
      <c r="M137" s="144" t="s">
        <v>1</v>
      </c>
      <c r="N137" s="145" t="s">
        <v>37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152</v>
      </c>
      <c r="AT137" s="148" t="s">
        <v>148</v>
      </c>
      <c r="AU137" s="148" t="s">
        <v>153</v>
      </c>
      <c r="AY137" s="13" t="s">
        <v>146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153</v>
      </c>
      <c r="BK137" s="150">
        <f t="shared" si="9"/>
        <v>0</v>
      </c>
      <c r="BL137" s="13" t="s">
        <v>152</v>
      </c>
      <c r="BM137" s="148" t="s">
        <v>166</v>
      </c>
    </row>
    <row r="138" spans="2:65" s="1" customFormat="1" ht="33" customHeight="1">
      <c r="B138" s="136"/>
      <c r="C138" s="137" t="s">
        <v>159</v>
      </c>
      <c r="D138" s="137" t="s">
        <v>148</v>
      </c>
      <c r="E138" s="138" t="s">
        <v>332</v>
      </c>
      <c r="F138" s="139" t="s">
        <v>333</v>
      </c>
      <c r="G138" s="140" t="s">
        <v>151</v>
      </c>
      <c r="H138" s="141">
        <v>62.576000000000001</v>
      </c>
      <c r="I138" s="142"/>
      <c r="J138" s="141">
        <f t="shared" si="0"/>
        <v>0</v>
      </c>
      <c r="K138" s="143"/>
      <c r="L138" s="28"/>
      <c r="M138" s="144" t="s">
        <v>1</v>
      </c>
      <c r="N138" s="145" t="s">
        <v>37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152</v>
      </c>
      <c r="AT138" s="148" t="s">
        <v>148</v>
      </c>
      <c r="AU138" s="148" t="s">
        <v>153</v>
      </c>
      <c r="AY138" s="13" t="s">
        <v>146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153</v>
      </c>
      <c r="BK138" s="150">
        <f t="shared" si="9"/>
        <v>0</v>
      </c>
      <c r="BL138" s="13" t="s">
        <v>152</v>
      </c>
      <c r="BM138" s="148" t="s">
        <v>170</v>
      </c>
    </row>
    <row r="139" spans="2:65" s="1" customFormat="1" ht="16.5" customHeight="1">
      <c r="B139" s="136"/>
      <c r="C139" s="137" t="s">
        <v>171</v>
      </c>
      <c r="D139" s="137" t="s">
        <v>148</v>
      </c>
      <c r="E139" s="138" t="s">
        <v>730</v>
      </c>
      <c r="F139" s="139" t="s">
        <v>731</v>
      </c>
      <c r="G139" s="140" t="s">
        <v>174</v>
      </c>
      <c r="H139" s="141">
        <v>522.6</v>
      </c>
      <c r="I139" s="142"/>
      <c r="J139" s="141">
        <f t="shared" si="0"/>
        <v>0</v>
      </c>
      <c r="K139" s="143"/>
      <c r="L139" s="28"/>
      <c r="M139" s="144" t="s">
        <v>1</v>
      </c>
      <c r="N139" s="145" t="s">
        <v>37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152</v>
      </c>
      <c r="AT139" s="148" t="s">
        <v>148</v>
      </c>
      <c r="AU139" s="148" t="s">
        <v>153</v>
      </c>
      <c r="AY139" s="13" t="s">
        <v>146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153</v>
      </c>
      <c r="BK139" s="150">
        <f t="shared" si="9"/>
        <v>0</v>
      </c>
      <c r="BL139" s="13" t="s">
        <v>152</v>
      </c>
      <c r="BM139" s="148" t="s">
        <v>175</v>
      </c>
    </row>
    <row r="140" spans="2:65" s="11" customFormat="1" ht="22.9" customHeight="1">
      <c r="B140" s="125"/>
      <c r="D140" s="126" t="s">
        <v>70</v>
      </c>
      <c r="E140" s="134" t="s">
        <v>153</v>
      </c>
      <c r="F140" s="134" t="s">
        <v>167</v>
      </c>
      <c r="I140" s="128"/>
      <c r="J140" s="135">
        <f>BK140</f>
        <v>0</v>
      </c>
      <c r="L140" s="125"/>
      <c r="M140" s="129"/>
      <c r="P140" s="130">
        <f>SUM(P141:P158)</f>
        <v>0</v>
      </c>
      <c r="R140" s="130">
        <f>SUM(R141:R158)</f>
        <v>0</v>
      </c>
      <c r="T140" s="131">
        <f>SUM(T141:T158)</f>
        <v>0</v>
      </c>
      <c r="AR140" s="126" t="s">
        <v>79</v>
      </c>
      <c r="AT140" s="132" t="s">
        <v>70</v>
      </c>
      <c r="AU140" s="132" t="s">
        <v>79</v>
      </c>
      <c r="AY140" s="126" t="s">
        <v>146</v>
      </c>
      <c r="BK140" s="133">
        <f>SUM(BK141:BK158)</f>
        <v>0</v>
      </c>
    </row>
    <row r="141" spans="2:65" s="1" customFormat="1" ht="24.2" customHeight="1">
      <c r="B141" s="136"/>
      <c r="C141" s="137" t="s">
        <v>162</v>
      </c>
      <c r="D141" s="137" t="s">
        <v>148</v>
      </c>
      <c r="E141" s="138" t="s">
        <v>732</v>
      </c>
      <c r="F141" s="139" t="s">
        <v>733</v>
      </c>
      <c r="G141" s="140" t="s">
        <v>151</v>
      </c>
      <c r="H141" s="141">
        <v>737.75599999999997</v>
      </c>
      <c r="I141" s="142"/>
      <c r="J141" s="141">
        <f t="shared" ref="J141:J158" si="10">ROUND(I141*H141,3)</f>
        <v>0</v>
      </c>
      <c r="K141" s="143"/>
      <c r="L141" s="28"/>
      <c r="M141" s="144" t="s">
        <v>1</v>
      </c>
      <c r="N141" s="145" t="s">
        <v>37</v>
      </c>
      <c r="P141" s="146">
        <f t="shared" ref="P141:P158" si="11">O141*H141</f>
        <v>0</v>
      </c>
      <c r="Q141" s="146">
        <v>0</v>
      </c>
      <c r="R141" s="146">
        <f t="shared" ref="R141:R158" si="12">Q141*H141</f>
        <v>0</v>
      </c>
      <c r="S141" s="146">
        <v>0</v>
      </c>
      <c r="T141" s="147">
        <f t="shared" ref="T141:T158" si="13">S141*H141</f>
        <v>0</v>
      </c>
      <c r="AR141" s="148" t="s">
        <v>152</v>
      </c>
      <c r="AT141" s="148" t="s">
        <v>148</v>
      </c>
      <c r="AU141" s="148" t="s">
        <v>153</v>
      </c>
      <c r="AY141" s="13" t="s">
        <v>146</v>
      </c>
      <c r="BE141" s="149">
        <f t="shared" ref="BE141:BE158" si="14">IF(N141="základná",J141,0)</f>
        <v>0</v>
      </c>
      <c r="BF141" s="149">
        <f t="shared" ref="BF141:BF158" si="15">IF(N141="znížená",J141,0)</f>
        <v>0</v>
      </c>
      <c r="BG141" s="149">
        <f t="shared" ref="BG141:BG158" si="16">IF(N141="zákl. prenesená",J141,0)</f>
        <v>0</v>
      </c>
      <c r="BH141" s="149">
        <f t="shared" ref="BH141:BH158" si="17">IF(N141="zníž. prenesená",J141,0)</f>
        <v>0</v>
      </c>
      <c r="BI141" s="149">
        <f t="shared" ref="BI141:BI158" si="18">IF(N141="nulová",J141,0)</f>
        <v>0</v>
      </c>
      <c r="BJ141" s="13" t="s">
        <v>153</v>
      </c>
      <c r="BK141" s="150">
        <f t="shared" ref="BK141:BK158" si="19">ROUND(I141*H141,3)</f>
        <v>0</v>
      </c>
      <c r="BL141" s="13" t="s">
        <v>152</v>
      </c>
      <c r="BM141" s="148" t="s">
        <v>178</v>
      </c>
    </row>
    <row r="142" spans="2:65" s="1" customFormat="1" ht="24.2" customHeight="1">
      <c r="B142" s="136"/>
      <c r="C142" s="137" t="s">
        <v>179</v>
      </c>
      <c r="D142" s="137" t="s">
        <v>148</v>
      </c>
      <c r="E142" s="138" t="s">
        <v>734</v>
      </c>
      <c r="F142" s="139" t="s">
        <v>735</v>
      </c>
      <c r="G142" s="140" t="s">
        <v>151</v>
      </c>
      <c r="H142" s="141">
        <v>565.61400000000003</v>
      </c>
      <c r="I142" s="142"/>
      <c r="J142" s="141">
        <f t="shared" si="10"/>
        <v>0</v>
      </c>
      <c r="K142" s="143"/>
      <c r="L142" s="28"/>
      <c r="M142" s="144" t="s">
        <v>1</v>
      </c>
      <c r="N142" s="145" t="s">
        <v>37</v>
      </c>
      <c r="P142" s="146">
        <f t="shared" si="11"/>
        <v>0</v>
      </c>
      <c r="Q142" s="146">
        <v>0</v>
      </c>
      <c r="R142" s="146">
        <f t="shared" si="12"/>
        <v>0</v>
      </c>
      <c r="S142" s="146">
        <v>0</v>
      </c>
      <c r="T142" s="147">
        <f t="shared" si="13"/>
        <v>0</v>
      </c>
      <c r="AR142" s="148" t="s">
        <v>152</v>
      </c>
      <c r="AT142" s="148" t="s">
        <v>148</v>
      </c>
      <c r="AU142" s="148" t="s">
        <v>153</v>
      </c>
      <c r="AY142" s="13" t="s">
        <v>146</v>
      </c>
      <c r="BE142" s="149">
        <f t="shared" si="14"/>
        <v>0</v>
      </c>
      <c r="BF142" s="149">
        <f t="shared" si="15"/>
        <v>0</v>
      </c>
      <c r="BG142" s="149">
        <f t="shared" si="16"/>
        <v>0</v>
      </c>
      <c r="BH142" s="149">
        <f t="shared" si="17"/>
        <v>0</v>
      </c>
      <c r="BI142" s="149">
        <f t="shared" si="18"/>
        <v>0</v>
      </c>
      <c r="BJ142" s="13" t="s">
        <v>153</v>
      </c>
      <c r="BK142" s="150">
        <f t="shared" si="19"/>
        <v>0</v>
      </c>
      <c r="BL142" s="13" t="s">
        <v>152</v>
      </c>
      <c r="BM142" s="148" t="s">
        <v>182</v>
      </c>
    </row>
    <row r="143" spans="2:65" s="1" customFormat="1" ht="24.2" customHeight="1">
      <c r="B143" s="136"/>
      <c r="C143" s="137" t="s">
        <v>166</v>
      </c>
      <c r="D143" s="137" t="s">
        <v>148</v>
      </c>
      <c r="E143" s="138" t="s">
        <v>736</v>
      </c>
      <c r="F143" s="139" t="s">
        <v>737</v>
      </c>
      <c r="G143" s="140" t="s">
        <v>151</v>
      </c>
      <c r="H143" s="141">
        <v>245.91900000000001</v>
      </c>
      <c r="I143" s="142"/>
      <c r="J143" s="141">
        <f t="shared" si="10"/>
        <v>0</v>
      </c>
      <c r="K143" s="143"/>
      <c r="L143" s="28"/>
      <c r="M143" s="144" t="s">
        <v>1</v>
      </c>
      <c r="N143" s="145" t="s">
        <v>37</v>
      </c>
      <c r="P143" s="146">
        <f t="shared" si="11"/>
        <v>0</v>
      </c>
      <c r="Q143" s="146">
        <v>0</v>
      </c>
      <c r="R143" s="146">
        <f t="shared" si="12"/>
        <v>0</v>
      </c>
      <c r="S143" s="146">
        <v>0</v>
      </c>
      <c r="T143" s="147">
        <f t="shared" si="13"/>
        <v>0</v>
      </c>
      <c r="AR143" s="148" t="s">
        <v>152</v>
      </c>
      <c r="AT143" s="148" t="s">
        <v>148</v>
      </c>
      <c r="AU143" s="148" t="s">
        <v>153</v>
      </c>
      <c r="AY143" s="13" t="s">
        <v>146</v>
      </c>
      <c r="BE143" s="149">
        <f t="shared" si="14"/>
        <v>0</v>
      </c>
      <c r="BF143" s="149">
        <f t="shared" si="15"/>
        <v>0</v>
      </c>
      <c r="BG143" s="149">
        <f t="shared" si="16"/>
        <v>0</v>
      </c>
      <c r="BH143" s="149">
        <f t="shared" si="17"/>
        <v>0</v>
      </c>
      <c r="BI143" s="149">
        <f t="shared" si="18"/>
        <v>0</v>
      </c>
      <c r="BJ143" s="13" t="s">
        <v>153</v>
      </c>
      <c r="BK143" s="150">
        <f t="shared" si="19"/>
        <v>0</v>
      </c>
      <c r="BL143" s="13" t="s">
        <v>152</v>
      </c>
      <c r="BM143" s="148" t="s">
        <v>7</v>
      </c>
    </row>
    <row r="144" spans="2:65" s="1" customFormat="1" ht="24.2" customHeight="1">
      <c r="B144" s="136"/>
      <c r="C144" s="137" t="s">
        <v>186</v>
      </c>
      <c r="D144" s="137" t="s">
        <v>148</v>
      </c>
      <c r="E144" s="138" t="s">
        <v>338</v>
      </c>
      <c r="F144" s="139" t="s">
        <v>339</v>
      </c>
      <c r="G144" s="140" t="s">
        <v>151</v>
      </c>
      <c r="H144" s="141">
        <v>123.601</v>
      </c>
      <c r="I144" s="142"/>
      <c r="J144" s="141">
        <f t="shared" si="10"/>
        <v>0</v>
      </c>
      <c r="K144" s="143"/>
      <c r="L144" s="28"/>
      <c r="M144" s="144" t="s">
        <v>1</v>
      </c>
      <c r="N144" s="145" t="s">
        <v>37</v>
      </c>
      <c r="P144" s="146">
        <f t="shared" si="11"/>
        <v>0</v>
      </c>
      <c r="Q144" s="146">
        <v>0</v>
      </c>
      <c r="R144" s="146">
        <f t="shared" si="12"/>
        <v>0</v>
      </c>
      <c r="S144" s="146">
        <v>0</v>
      </c>
      <c r="T144" s="147">
        <f t="shared" si="13"/>
        <v>0</v>
      </c>
      <c r="AR144" s="148" t="s">
        <v>152</v>
      </c>
      <c r="AT144" s="148" t="s">
        <v>148</v>
      </c>
      <c r="AU144" s="148" t="s">
        <v>153</v>
      </c>
      <c r="AY144" s="13" t="s">
        <v>146</v>
      </c>
      <c r="BE144" s="149">
        <f t="shared" si="14"/>
        <v>0</v>
      </c>
      <c r="BF144" s="149">
        <f t="shared" si="15"/>
        <v>0</v>
      </c>
      <c r="BG144" s="149">
        <f t="shared" si="16"/>
        <v>0</v>
      </c>
      <c r="BH144" s="149">
        <f t="shared" si="17"/>
        <v>0</v>
      </c>
      <c r="BI144" s="149">
        <f t="shared" si="18"/>
        <v>0</v>
      </c>
      <c r="BJ144" s="13" t="s">
        <v>153</v>
      </c>
      <c r="BK144" s="150">
        <f t="shared" si="19"/>
        <v>0</v>
      </c>
      <c r="BL144" s="13" t="s">
        <v>152</v>
      </c>
      <c r="BM144" s="148" t="s">
        <v>189</v>
      </c>
    </row>
    <row r="145" spans="2:65" s="1" customFormat="1" ht="24.2" customHeight="1">
      <c r="B145" s="136"/>
      <c r="C145" s="137" t="s">
        <v>170</v>
      </c>
      <c r="D145" s="137" t="s">
        <v>148</v>
      </c>
      <c r="E145" s="138" t="s">
        <v>738</v>
      </c>
      <c r="F145" s="139" t="s">
        <v>342</v>
      </c>
      <c r="G145" s="140" t="s">
        <v>151</v>
      </c>
      <c r="H145" s="141">
        <v>40.97</v>
      </c>
      <c r="I145" s="142"/>
      <c r="J145" s="141">
        <f t="shared" si="10"/>
        <v>0</v>
      </c>
      <c r="K145" s="143"/>
      <c r="L145" s="28"/>
      <c r="M145" s="144" t="s">
        <v>1</v>
      </c>
      <c r="N145" s="145" t="s">
        <v>37</v>
      </c>
      <c r="P145" s="146">
        <f t="shared" si="11"/>
        <v>0</v>
      </c>
      <c r="Q145" s="146">
        <v>0</v>
      </c>
      <c r="R145" s="146">
        <f t="shared" si="12"/>
        <v>0</v>
      </c>
      <c r="S145" s="146">
        <v>0</v>
      </c>
      <c r="T145" s="147">
        <f t="shared" si="13"/>
        <v>0</v>
      </c>
      <c r="AR145" s="148" t="s">
        <v>152</v>
      </c>
      <c r="AT145" s="148" t="s">
        <v>148</v>
      </c>
      <c r="AU145" s="148" t="s">
        <v>153</v>
      </c>
      <c r="AY145" s="13" t="s">
        <v>146</v>
      </c>
      <c r="BE145" s="149">
        <f t="shared" si="14"/>
        <v>0</v>
      </c>
      <c r="BF145" s="149">
        <f t="shared" si="15"/>
        <v>0</v>
      </c>
      <c r="BG145" s="149">
        <f t="shared" si="16"/>
        <v>0</v>
      </c>
      <c r="BH145" s="149">
        <f t="shared" si="17"/>
        <v>0</v>
      </c>
      <c r="BI145" s="149">
        <f t="shared" si="18"/>
        <v>0</v>
      </c>
      <c r="BJ145" s="13" t="s">
        <v>153</v>
      </c>
      <c r="BK145" s="150">
        <f t="shared" si="19"/>
        <v>0</v>
      </c>
      <c r="BL145" s="13" t="s">
        <v>152</v>
      </c>
      <c r="BM145" s="148" t="s">
        <v>192</v>
      </c>
    </row>
    <row r="146" spans="2:65" s="1" customFormat="1" ht="24.2" customHeight="1">
      <c r="B146" s="136"/>
      <c r="C146" s="137" t="s">
        <v>193</v>
      </c>
      <c r="D146" s="137" t="s">
        <v>148</v>
      </c>
      <c r="E146" s="138" t="s">
        <v>176</v>
      </c>
      <c r="F146" s="139" t="s">
        <v>177</v>
      </c>
      <c r="G146" s="140" t="s">
        <v>174</v>
      </c>
      <c r="H146" s="141">
        <v>24.184999999999999</v>
      </c>
      <c r="I146" s="142"/>
      <c r="J146" s="141">
        <f t="shared" si="10"/>
        <v>0</v>
      </c>
      <c r="K146" s="143"/>
      <c r="L146" s="28"/>
      <c r="M146" s="144" t="s">
        <v>1</v>
      </c>
      <c r="N146" s="145" t="s">
        <v>37</v>
      </c>
      <c r="P146" s="146">
        <f t="shared" si="11"/>
        <v>0</v>
      </c>
      <c r="Q146" s="146">
        <v>0</v>
      </c>
      <c r="R146" s="146">
        <f t="shared" si="12"/>
        <v>0</v>
      </c>
      <c r="S146" s="146">
        <v>0</v>
      </c>
      <c r="T146" s="147">
        <f t="shared" si="13"/>
        <v>0</v>
      </c>
      <c r="AR146" s="148" t="s">
        <v>152</v>
      </c>
      <c r="AT146" s="148" t="s">
        <v>148</v>
      </c>
      <c r="AU146" s="148" t="s">
        <v>153</v>
      </c>
      <c r="AY146" s="13" t="s">
        <v>146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3" t="s">
        <v>153</v>
      </c>
      <c r="BK146" s="150">
        <f t="shared" si="19"/>
        <v>0</v>
      </c>
      <c r="BL146" s="13" t="s">
        <v>152</v>
      </c>
      <c r="BM146" s="148" t="s">
        <v>196</v>
      </c>
    </row>
    <row r="147" spans="2:65" s="1" customFormat="1" ht="24.2" customHeight="1">
      <c r="B147" s="136"/>
      <c r="C147" s="137" t="s">
        <v>175</v>
      </c>
      <c r="D147" s="137" t="s">
        <v>148</v>
      </c>
      <c r="E147" s="138" t="s">
        <v>180</v>
      </c>
      <c r="F147" s="139" t="s">
        <v>181</v>
      </c>
      <c r="G147" s="140" t="s">
        <v>174</v>
      </c>
      <c r="H147" s="141">
        <v>24.184999999999999</v>
      </c>
      <c r="I147" s="142"/>
      <c r="J147" s="141">
        <f t="shared" si="10"/>
        <v>0</v>
      </c>
      <c r="K147" s="143"/>
      <c r="L147" s="28"/>
      <c r="M147" s="144" t="s">
        <v>1</v>
      </c>
      <c r="N147" s="145" t="s">
        <v>37</v>
      </c>
      <c r="P147" s="146">
        <f t="shared" si="11"/>
        <v>0</v>
      </c>
      <c r="Q147" s="146">
        <v>0</v>
      </c>
      <c r="R147" s="146">
        <f t="shared" si="12"/>
        <v>0</v>
      </c>
      <c r="S147" s="146">
        <v>0</v>
      </c>
      <c r="T147" s="147">
        <f t="shared" si="13"/>
        <v>0</v>
      </c>
      <c r="AR147" s="148" t="s">
        <v>152</v>
      </c>
      <c r="AT147" s="148" t="s">
        <v>148</v>
      </c>
      <c r="AU147" s="148" t="s">
        <v>153</v>
      </c>
      <c r="AY147" s="13" t="s">
        <v>146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153</v>
      </c>
      <c r="BK147" s="150">
        <f t="shared" si="19"/>
        <v>0</v>
      </c>
      <c r="BL147" s="13" t="s">
        <v>152</v>
      </c>
      <c r="BM147" s="148" t="s">
        <v>200</v>
      </c>
    </row>
    <row r="148" spans="2:65" s="1" customFormat="1" ht="33" customHeight="1">
      <c r="B148" s="136"/>
      <c r="C148" s="137" t="s">
        <v>201</v>
      </c>
      <c r="D148" s="137" t="s">
        <v>148</v>
      </c>
      <c r="E148" s="138" t="s">
        <v>363</v>
      </c>
      <c r="F148" s="139" t="s">
        <v>364</v>
      </c>
      <c r="G148" s="140" t="s">
        <v>151</v>
      </c>
      <c r="H148" s="141">
        <v>2.5</v>
      </c>
      <c r="I148" s="142"/>
      <c r="J148" s="141">
        <f t="shared" si="10"/>
        <v>0</v>
      </c>
      <c r="K148" s="143"/>
      <c r="L148" s="28"/>
      <c r="M148" s="144" t="s">
        <v>1</v>
      </c>
      <c r="N148" s="145" t="s">
        <v>37</v>
      </c>
      <c r="P148" s="146">
        <f t="shared" si="11"/>
        <v>0</v>
      </c>
      <c r="Q148" s="146">
        <v>0</v>
      </c>
      <c r="R148" s="146">
        <f t="shared" si="12"/>
        <v>0</v>
      </c>
      <c r="S148" s="146">
        <v>0</v>
      </c>
      <c r="T148" s="147">
        <f t="shared" si="13"/>
        <v>0</v>
      </c>
      <c r="AR148" s="148" t="s">
        <v>152</v>
      </c>
      <c r="AT148" s="148" t="s">
        <v>148</v>
      </c>
      <c r="AU148" s="148" t="s">
        <v>153</v>
      </c>
      <c r="AY148" s="13" t="s">
        <v>146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153</v>
      </c>
      <c r="BK148" s="150">
        <f t="shared" si="19"/>
        <v>0</v>
      </c>
      <c r="BL148" s="13" t="s">
        <v>152</v>
      </c>
      <c r="BM148" s="148" t="s">
        <v>204</v>
      </c>
    </row>
    <row r="149" spans="2:65" s="1" customFormat="1" ht="16.5" customHeight="1">
      <c r="B149" s="136"/>
      <c r="C149" s="137" t="s">
        <v>178</v>
      </c>
      <c r="D149" s="137" t="s">
        <v>148</v>
      </c>
      <c r="E149" s="138" t="s">
        <v>190</v>
      </c>
      <c r="F149" s="139" t="s">
        <v>191</v>
      </c>
      <c r="G149" s="140" t="s">
        <v>151</v>
      </c>
      <c r="H149" s="141">
        <v>375.34300000000002</v>
      </c>
      <c r="I149" s="142"/>
      <c r="J149" s="141">
        <f t="shared" si="10"/>
        <v>0</v>
      </c>
      <c r="K149" s="143"/>
      <c r="L149" s="28"/>
      <c r="M149" s="144" t="s">
        <v>1</v>
      </c>
      <c r="N149" s="145" t="s">
        <v>37</v>
      </c>
      <c r="P149" s="146">
        <f t="shared" si="11"/>
        <v>0</v>
      </c>
      <c r="Q149" s="146">
        <v>0</v>
      </c>
      <c r="R149" s="146">
        <f t="shared" si="12"/>
        <v>0</v>
      </c>
      <c r="S149" s="146">
        <v>0</v>
      </c>
      <c r="T149" s="147">
        <f t="shared" si="13"/>
        <v>0</v>
      </c>
      <c r="AR149" s="148" t="s">
        <v>152</v>
      </c>
      <c r="AT149" s="148" t="s">
        <v>148</v>
      </c>
      <c r="AU149" s="148" t="s">
        <v>153</v>
      </c>
      <c r="AY149" s="13" t="s">
        <v>146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153</v>
      </c>
      <c r="BK149" s="150">
        <f t="shared" si="19"/>
        <v>0</v>
      </c>
      <c r="BL149" s="13" t="s">
        <v>152</v>
      </c>
      <c r="BM149" s="148" t="s">
        <v>208</v>
      </c>
    </row>
    <row r="150" spans="2:65" s="1" customFormat="1" ht="21.75" customHeight="1">
      <c r="B150" s="136"/>
      <c r="C150" s="137" t="s">
        <v>209</v>
      </c>
      <c r="D150" s="137" t="s">
        <v>148</v>
      </c>
      <c r="E150" s="138" t="s">
        <v>739</v>
      </c>
      <c r="F150" s="139" t="s">
        <v>740</v>
      </c>
      <c r="G150" s="140" t="s">
        <v>174</v>
      </c>
      <c r="H150" s="141">
        <v>1534.68</v>
      </c>
      <c r="I150" s="142"/>
      <c r="J150" s="141">
        <f t="shared" si="10"/>
        <v>0</v>
      </c>
      <c r="K150" s="143"/>
      <c r="L150" s="28"/>
      <c r="M150" s="144" t="s">
        <v>1</v>
      </c>
      <c r="N150" s="145" t="s">
        <v>37</v>
      </c>
      <c r="P150" s="146">
        <f t="shared" si="11"/>
        <v>0</v>
      </c>
      <c r="Q150" s="146">
        <v>0</v>
      </c>
      <c r="R150" s="146">
        <f t="shared" si="12"/>
        <v>0</v>
      </c>
      <c r="S150" s="146">
        <v>0</v>
      </c>
      <c r="T150" s="147">
        <f t="shared" si="13"/>
        <v>0</v>
      </c>
      <c r="AR150" s="148" t="s">
        <v>152</v>
      </c>
      <c r="AT150" s="148" t="s">
        <v>148</v>
      </c>
      <c r="AU150" s="148" t="s">
        <v>153</v>
      </c>
      <c r="AY150" s="13" t="s">
        <v>146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153</v>
      </c>
      <c r="BK150" s="150">
        <f t="shared" si="19"/>
        <v>0</v>
      </c>
      <c r="BL150" s="13" t="s">
        <v>152</v>
      </c>
      <c r="BM150" s="148" t="s">
        <v>212</v>
      </c>
    </row>
    <row r="151" spans="2:65" s="1" customFormat="1" ht="21.75" customHeight="1">
      <c r="B151" s="136"/>
      <c r="C151" s="137" t="s">
        <v>182</v>
      </c>
      <c r="D151" s="137" t="s">
        <v>148</v>
      </c>
      <c r="E151" s="138" t="s">
        <v>741</v>
      </c>
      <c r="F151" s="139" t="s">
        <v>742</v>
      </c>
      <c r="G151" s="140" t="s">
        <v>174</v>
      </c>
      <c r="H151" s="141">
        <v>1534.68</v>
      </c>
      <c r="I151" s="142"/>
      <c r="J151" s="141">
        <f t="shared" si="10"/>
        <v>0</v>
      </c>
      <c r="K151" s="143"/>
      <c r="L151" s="28"/>
      <c r="M151" s="144" t="s">
        <v>1</v>
      </c>
      <c r="N151" s="145" t="s">
        <v>37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152</v>
      </c>
      <c r="AT151" s="148" t="s">
        <v>148</v>
      </c>
      <c r="AU151" s="148" t="s">
        <v>153</v>
      </c>
      <c r="AY151" s="13" t="s">
        <v>146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153</v>
      </c>
      <c r="BK151" s="150">
        <f t="shared" si="19"/>
        <v>0</v>
      </c>
      <c r="BL151" s="13" t="s">
        <v>152</v>
      </c>
      <c r="BM151" s="148" t="s">
        <v>215</v>
      </c>
    </row>
    <row r="152" spans="2:65" s="1" customFormat="1" ht="37.9" customHeight="1">
      <c r="B152" s="136"/>
      <c r="C152" s="137" t="s">
        <v>216</v>
      </c>
      <c r="D152" s="137" t="s">
        <v>148</v>
      </c>
      <c r="E152" s="138" t="s">
        <v>743</v>
      </c>
      <c r="F152" s="139" t="s">
        <v>744</v>
      </c>
      <c r="G152" s="140" t="s">
        <v>174</v>
      </c>
      <c r="H152" s="141">
        <v>16112.4</v>
      </c>
      <c r="I152" s="142"/>
      <c r="J152" s="141">
        <f t="shared" si="10"/>
        <v>0</v>
      </c>
      <c r="K152" s="143"/>
      <c r="L152" s="28"/>
      <c r="M152" s="144" t="s">
        <v>1</v>
      </c>
      <c r="N152" s="145" t="s">
        <v>37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152</v>
      </c>
      <c r="AT152" s="148" t="s">
        <v>148</v>
      </c>
      <c r="AU152" s="148" t="s">
        <v>153</v>
      </c>
      <c r="AY152" s="13" t="s">
        <v>146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153</v>
      </c>
      <c r="BK152" s="150">
        <f t="shared" si="19"/>
        <v>0</v>
      </c>
      <c r="BL152" s="13" t="s">
        <v>152</v>
      </c>
      <c r="BM152" s="148" t="s">
        <v>219</v>
      </c>
    </row>
    <row r="153" spans="2:65" s="1" customFormat="1" ht="37.9" customHeight="1">
      <c r="B153" s="136"/>
      <c r="C153" s="137" t="s">
        <v>7</v>
      </c>
      <c r="D153" s="137" t="s">
        <v>148</v>
      </c>
      <c r="E153" s="138" t="s">
        <v>745</v>
      </c>
      <c r="F153" s="139" t="s">
        <v>746</v>
      </c>
      <c r="G153" s="140" t="s">
        <v>174</v>
      </c>
      <c r="H153" s="141">
        <v>29928</v>
      </c>
      <c r="I153" s="142"/>
      <c r="J153" s="141">
        <f t="shared" si="10"/>
        <v>0</v>
      </c>
      <c r="K153" s="143"/>
      <c r="L153" s="28"/>
      <c r="M153" s="144" t="s">
        <v>1</v>
      </c>
      <c r="N153" s="145" t="s">
        <v>37</v>
      </c>
      <c r="P153" s="146">
        <f t="shared" si="11"/>
        <v>0</v>
      </c>
      <c r="Q153" s="146">
        <v>0</v>
      </c>
      <c r="R153" s="146">
        <f t="shared" si="12"/>
        <v>0</v>
      </c>
      <c r="S153" s="146">
        <v>0</v>
      </c>
      <c r="T153" s="147">
        <f t="shared" si="13"/>
        <v>0</v>
      </c>
      <c r="AR153" s="148" t="s">
        <v>152</v>
      </c>
      <c r="AT153" s="148" t="s">
        <v>148</v>
      </c>
      <c r="AU153" s="148" t="s">
        <v>153</v>
      </c>
      <c r="AY153" s="13" t="s">
        <v>146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153</v>
      </c>
      <c r="BK153" s="150">
        <f t="shared" si="19"/>
        <v>0</v>
      </c>
      <c r="BL153" s="13" t="s">
        <v>152</v>
      </c>
      <c r="BM153" s="148" t="s">
        <v>222</v>
      </c>
    </row>
    <row r="154" spans="2:65" s="1" customFormat="1" ht="16.5" customHeight="1">
      <c r="B154" s="136"/>
      <c r="C154" s="137" t="s">
        <v>223</v>
      </c>
      <c r="D154" s="137" t="s">
        <v>148</v>
      </c>
      <c r="E154" s="138" t="s">
        <v>747</v>
      </c>
      <c r="F154" s="139" t="s">
        <v>748</v>
      </c>
      <c r="G154" s="140" t="s">
        <v>185</v>
      </c>
      <c r="H154" s="141">
        <v>1.4650000000000001</v>
      </c>
      <c r="I154" s="142"/>
      <c r="J154" s="141">
        <f t="shared" si="10"/>
        <v>0</v>
      </c>
      <c r="K154" s="143"/>
      <c r="L154" s="28"/>
      <c r="M154" s="144" t="s">
        <v>1</v>
      </c>
      <c r="N154" s="145" t="s">
        <v>37</v>
      </c>
      <c r="P154" s="146">
        <f t="shared" si="11"/>
        <v>0</v>
      </c>
      <c r="Q154" s="146">
        <v>0</v>
      </c>
      <c r="R154" s="146">
        <f t="shared" si="12"/>
        <v>0</v>
      </c>
      <c r="S154" s="146">
        <v>0</v>
      </c>
      <c r="T154" s="147">
        <f t="shared" si="13"/>
        <v>0</v>
      </c>
      <c r="AR154" s="148" t="s">
        <v>152</v>
      </c>
      <c r="AT154" s="148" t="s">
        <v>148</v>
      </c>
      <c r="AU154" s="148" t="s">
        <v>153</v>
      </c>
      <c r="AY154" s="13" t="s">
        <v>146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153</v>
      </c>
      <c r="BK154" s="150">
        <f t="shared" si="19"/>
        <v>0</v>
      </c>
      <c r="BL154" s="13" t="s">
        <v>152</v>
      </c>
      <c r="BM154" s="148" t="s">
        <v>226</v>
      </c>
    </row>
    <row r="155" spans="2:65" s="1" customFormat="1" ht="24.2" customHeight="1">
      <c r="B155" s="136"/>
      <c r="C155" s="137" t="s">
        <v>189</v>
      </c>
      <c r="D155" s="137" t="s">
        <v>148</v>
      </c>
      <c r="E155" s="138" t="s">
        <v>749</v>
      </c>
      <c r="F155" s="139" t="s">
        <v>750</v>
      </c>
      <c r="G155" s="140" t="s">
        <v>185</v>
      </c>
      <c r="H155" s="141">
        <v>0.13500000000000001</v>
      </c>
      <c r="I155" s="142"/>
      <c r="J155" s="141">
        <f t="shared" si="10"/>
        <v>0</v>
      </c>
      <c r="K155" s="143"/>
      <c r="L155" s="28"/>
      <c r="M155" s="144" t="s">
        <v>1</v>
      </c>
      <c r="N155" s="145" t="s">
        <v>37</v>
      </c>
      <c r="P155" s="146">
        <f t="shared" si="11"/>
        <v>0</v>
      </c>
      <c r="Q155" s="146">
        <v>0</v>
      </c>
      <c r="R155" s="146">
        <f t="shared" si="12"/>
        <v>0</v>
      </c>
      <c r="S155" s="146">
        <v>0</v>
      </c>
      <c r="T155" s="147">
        <f t="shared" si="13"/>
        <v>0</v>
      </c>
      <c r="AR155" s="148" t="s">
        <v>152</v>
      </c>
      <c r="AT155" s="148" t="s">
        <v>148</v>
      </c>
      <c r="AU155" s="148" t="s">
        <v>153</v>
      </c>
      <c r="AY155" s="13" t="s">
        <v>146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153</v>
      </c>
      <c r="BK155" s="150">
        <f t="shared" si="19"/>
        <v>0</v>
      </c>
      <c r="BL155" s="13" t="s">
        <v>152</v>
      </c>
      <c r="BM155" s="148" t="s">
        <v>229</v>
      </c>
    </row>
    <row r="156" spans="2:65" s="1" customFormat="1" ht="16.5" customHeight="1">
      <c r="B156" s="136"/>
      <c r="C156" s="137" t="s">
        <v>231</v>
      </c>
      <c r="D156" s="137" t="s">
        <v>148</v>
      </c>
      <c r="E156" s="138" t="s">
        <v>751</v>
      </c>
      <c r="F156" s="139" t="s">
        <v>752</v>
      </c>
      <c r="G156" s="140" t="s">
        <v>185</v>
      </c>
      <c r="H156" s="141">
        <v>1.73</v>
      </c>
      <c r="I156" s="142"/>
      <c r="J156" s="141">
        <f t="shared" si="10"/>
        <v>0</v>
      </c>
      <c r="K156" s="143"/>
      <c r="L156" s="28"/>
      <c r="M156" s="144" t="s">
        <v>1</v>
      </c>
      <c r="N156" s="145" t="s">
        <v>37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152</v>
      </c>
      <c r="AT156" s="148" t="s">
        <v>148</v>
      </c>
      <c r="AU156" s="148" t="s">
        <v>153</v>
      </c>
      <c r="AY156" s="13" t="s">
        <v>146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153</v>
      </c>
      <c r="BK156" s="150">
        <f t="shared" si="19"/>
        <v>0</v>
      </c>
      <c r="BL156" s="13" t="s">
        <v>152</v>
      </c>
      <c r="BM156" s="148" t="s">
        <v>234</v>
      </c>
    </row>
    <row r="157" spans="2:65" s="1" customFormat="1" ht="16.5" customHeight="1">
      <c r="B157" s="136"/>
      <c r="C157" s="137" t="s">
        <v>192</v>
      </c>
      <c r="D157" s="137" t="s">
        <v>148</v>
      </c>
      <c r="E157" s="138" t="s">
        <v>197</v>
      </c>
      <c r="F157" s="139" t="s">
        <v>753</v>
      </c>
      <c r="G157" s="140" t="s">
        <v>199</v>
      </c>
      <c r="H157" s="141">
        <v>2</v>
      </c>
      <c r="I157" s="142"/>
      <c r="J157" s="141">
        <f t="shared" si="10"/>
        <v>0</v>
      </c>
      <c r="K157" s="143"/>
      <c r="L157" s="28"/>
      <c r="M157" s="144" t="s">
        <v>1</v>
      </c>
      <c r="N157" s="145" t="s">
        <v>37</v>
      </c>
      <c r="P157" s="146">
        <f t="shared" si="11"/>
        <v>0</v>
      </c>
      <c r="Q157" s="146">
        <v>0</v>
      </c>
      <c r="R157" s="146">
        <f t="shared" si="12"/>
        <v>0</v>
      </c>
      <c r="S157" s="146">
        <v>0</v>
      </c>
      <c r="T157" s="147">
        <f t="shared" si="13"/>
        <v>0</v>
      </c>
      <c r="AR157" s="148" t="s">
        <v>152</v>
      </c>
      <c r="AT157" s="148" t="s">
        <v>148</v>
      </c>
      <c r="AU157" s="148" t="s">
        <v>153</v>
      </c>
      <c r="AY157" s="13" t="s">
        <v>146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153</v>
      </c>
      <c r="BK157" s="150">
        <f t="shared" si="19"/>
        <v>0</v>
      </c>
      <c r="BL157" s="13" t="s">
        <v>152</v>
      </c>
      <c r="BM157" s="148" t="s">
        <v>238</v>
      </c>
    </row>
    <row r="158" spans="2:65" s="1" customFormat="1" ht="21.75" customHeight="1">
      <c r="B158" s="136"/>
      <c r="C158" s="137" t="s">
        <v>243</v>
      </c>
      <c r="D158" s="137" t="s">
        <v>148</v>
      </c>
      <c r="E158" s="138" t="s">
        <v>202</v>
      </c>
      <c r="F158" s="139" t="s">
        <v>203</v>
      </c>
      <c r="G158" s="140" t="s">
        <v>199</v>
      </c>
      <c r="H158" s="141">
        <v>1</v>
      </c>
      <c r="I158" s="142"/>
      <c r="J158" s="141">
        <f t="shared" si="10"/>
        <v>0</v>
      </c>
      <c r="K158" s="143"/>
      <c r="L158" s="28"/>
      <c r="M158" s="144" t="s">
        <v>1</v>
      </c>
      <c r="N158" s="145" t="s">
        <v>37</v>
      </c>
      <c r="P158" s="146">
        <f t="shared" si="11"/>
        <v>0</v>
      </c>
      <c r="Q158" s="146">
        <v>0</v>
      </c>
      <c r="R158" s="146">
        <f t="shared" si="12"/>
        <v>0</v>
      </c>
      <c r="S158" s="146">
        <v>0</v>
      </c>
      <c r="T158" s="147">
        <f t="shared" si="13"/>
        <v>0</v>
      </c>
      <c r="AR158" s="148" t="s">
        <v>152</v>
      </c>
      <c r="AT158" s="148" t="s">
        <v>148</v>
      </c>
      <c r="AU158" s="148" t="s">
        <v>153</v>
      </c>
      <c r="AY158" s="13" t="s">
        <v>146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153</v>
      </c>
      <c r="BK158" s="150">
        <f t="shared" si="19"/>
        <v>0</v>
      </c>
      <c r="BL158" s="13" t="s">
        <v>152</v>
      </c>
      <c r="BM158" s="148" t="s">
        <v>247</v>
      </c>
    </row>
    <row r="159" spans="2:65" s="11" customFormat="1" ht="22.9" customHeight="1">
      <c r="B159" s="125"/>
      <c r="D159" s="126" t="s">
        <v>70</v>
      </c>
      <c r="E159" s="134" t="s">
        <v>152</v>
      </c>
      <c r="F159" s="134" t="s">
        <v>230</v>
      </c>
      <c r="I159" s="128"/>
      <c r="J159" s="135">
        <f>BK159</f>
        <v>0</v>
      </c>
      <c r="L159" s="125"/>
      <c r="M159" s="129"/>
      <c r="P159" s="130">
        <f>SUM(P160:P161)</f>
        <v>0</v>
      </c>
      <c r="R159" s="130">
        <f>SUM(R160:R161)</f>
        <v>0</v>
      </c>
      <c r="T159" s="131">
        <f>SUM(T160:T161)</f>
        <v>0</v>
      </c>
      <c r="AR159" s="126" t="s">
        <v>79</v>
      </c>
      <c r="AT159" s="132" t="s">
        <v>70</v>
      </c>
      <c r="AU159" s="132" t="s">
        <v>79</v>
      </c>
      <c r="AY159" s="126" t="s">
        <v>146</v>
      </c>
      <c r="BK159" s="133">
        <f>SUM(BK160:BK161)</f>
        <v>0</v>
      </c>
    </row>
    <row r="160" spans="2:65" s="1" customFormat="1" ht="24.2" customHeight="1">
      <c r="B160" s="136"/>
      <c r="C160" s="137" t="s">
        <v>196</v>
      </c>
      <c r="D160" s="137" t="s">
        <v>148</v>
      </c>
      <c r="E160" s="138" t="s">
        <v>389</v>
      </c>
      <c r="F160" s="139" t="s">
        <v>390</v>
      </c>
      <c r="G160" s="140" t="s">
        <v>151</v>
      </c>
      <c r="H160" s="141">
        <v>75.090999999999994</v>
      </c>
      <c r="I160" s="142"/>
      <c r="J160" s="141">
        <f>ROUND(I160*H160,3)</f>
        <v>0</v>
      </c>
      <c r="K160" s="143"/>
      <c r="L160" s="28"/>
      <c r="M160" s="144" t="s">
        <v>1</v>
      </c>
      <c r="N160" s="145" t="s">
        <v>37</v>
      </c>
      <c r="P160" s="146">
        <f>O160*H160</f>
        <v>0</v>
      </c>
      <c r="Q160" s="146">
        <v>0</v>
      </c>
      <c r="R160" s="146">
        <f>Q160*H160</f>
        <v>0</v>
      </c>
      <c r="S160" s="146">
        <v>0</v>
      </c>
      <c r="T160" s="147">
        <f>S160*H160</f>
        <v>0</v>
      </c>
      <c r="AR160" s="148" t="s">
        <v>152</v>
      </c>
      <c r="AT160" s="148" t="s">
        <v>148</v>
      </c>
      <c r="AU160" s="148" t="s">
        <v>153</v>
      </c>
      <c r="AY160" s="13" t="s">
        <v>146</v>
      </c>
      <c r="BE160" s="149">
        <f>IF(N160="základná",J160,0)</f>
        <v>0</v>
      </c>
      <c r="BF160" s="149">
        <f>IF(N160="znížená",J160,0)</f>
        <v>0</v>
      </c>
      <c r="BG160" s="149">
        <f>IF(N160="zákl. prenesená",J160,0)</f>
        <v>0</v>
      </c>
      <c r="BH160" s="149">
        <f>IF(N160="zníž. prenesená",J160,0)</f>
        <v>0</v>
      </c>
      <c r="BI160" s="149">
        <f>IF(N160="nulová",J160,0)</f>
        <v>0</v>
      </c>
      <c r="BJ160" s="13" t="s">
        <v>153</v>
      </c>
      <c r="BK160" s="150">
        <f>ROUND(I160*H160,3)</f>
        <v>0</v>
      </c>
      <c r="BL160" s="13" t="s">
        <v>152</v>
      </c>
      <c r="BM160" s="148" t="s">
        <v>250</v>
      </c>
    </row>
    <row r="161" spans="2:65" s="1" customFormat="1" ht="37.9" customHeight="1">
      <c r="B161" s="136"/>
      <c r="C161" s="137" t="s">
        <v>251</v>
      </c>
      <c r="D161" s="137" t="s">
        <v>148</v>
      </c>
      <c r="E161" s="138" t="s">
        <v>392</v>
      </c>
      <c r="F161" s="139" t="s">
        <v>393</v>
      </c>
      <c r="G161" s="140" t="s">
        <v>151</v>
      </c>
      <c r="H161" s="141">
        <v>12.515000000000001</v>
      </c>
      <c r="I161" s="142"/>
      <c r="J161" s="141">
        <f>ROUND(I161*H161,3)</f>
        <v>0</v>
      </c>
      <c r="K161" s="143"/>
      <c r="L161" s="28"/>
      <c r="M161" s="144" t="s">
        <v>1</v>
      </c>
      <c r="N161" s="145" t="s">
        <v>37</v>
      </c>
      <c r="P161" s="146">
        <f>O161*H161</f>
        <v>0</v>
      </c>
      <c r="Q161" s="146">
        <v>0</v>
      </c>
      <c r="R161" s="146">
        <f>Q161*H161</f>
        <v>0</v>
      </c>
      <c r="S161" s="146">
        <v>0</v>
      </c>
      <c r="T161" s="147">
        <f>S161*H161</f>
        <v>0</v>
      </c>
      <c r="AR161" s="148" t="s">
        <v>152</v>
      </c>
      <c r="AT161" s="148" t="s">
        <v>148</v>
      </c>
      <c r="AU161" s="148" t="s">
        <v>153</v>
      </c>
      <c r="AY161" s="13" t="s">
        <v>146</v>
      </c>
      <c r="BE161" s="149">
        <f>IF(N161="základná",J161,0)</f>
        <v>0</v>
      </c>
      <c r="BF161" s="149">
        <f>IF(N161="znížená",J161,0)</f>
        <v>0</v>
      </c>
      <c r="BG161" s="149">
        <f>IF(N161="zákl. prenesená",J161,0)</f>
        <v>0</v>
      </c>
      <c r="BH161" s="149">
        <f>IF(N161="zníž. prenesená",J161,0)</f>
        <v>0</v>
      </c>
      <c r="BI161" s="149">
        <f>IF(N161="nulová",J161,0)</f>
        <v>0</v>
      </c>
      <c r="BJ161" s="13" t="s">
        <v>153</v>
      </c>
      <c r="BK161" s="150">
        <f>ROUND(I161*H161,3)</f>
        <v>0</v>
      </c>
      <c r="BL161" s="13" t="s">
        <v>152</v>
      </c>
      <c r="BM161" s="148" t="s">
        <v>254</v>
      </c>
    </row>
    <row r="162" spans="2:65" s="11" customFormat="1" ht="22.9" customHeight="1">
      <c r="B162" s="125"/>
      <c r="D162" s="126" t="s">
        <v>70</v>
      </c>
      <c r="E162" s="134" t="s">
        <v>162</v>
      </c>
      <c r="F162" s="134" t="s">
        <v>426</v>
      </c>
      <c r="I162" s="128"/>
      <c r="J162" s="135">
        <f>BK162</f>
        <v>0</v>
      </c>
      <c r="L162" s="125"/>
      <c r="M162" s="129"/>
      <c r="P162" s="130">
        <f>SUM(P163:P173)</f>
        <v>0</v>
      </c>
      <c r="R162" s="130">
        <f>SUM(R163:R173)</f>
        <v>0</v>
      </c>
      <c r="T162" s="131">
        <f>SUM(T163:T173)</f>
        <v>0</v>
      </c>
      <c r="AR162" s="126" t="s">
        <v>79</v>
      </c>
      <c r="AT162" s="132" t="s">
        <v>70</v>
      </c>
      <c r="AU162" s="132" t="s">
        <v>79</v>
      </c>
      <c r="AY162" s="126" t="s">
        <v>146</v>
      </c>
      <c r="BK162" s="133">
        <f>SUM(BK163:BK173)</f>
        <v>0</v>
      </c>
    </row>
    <row r="163" spans="2:65" s="1" customFormat="1" ht="24.2" customHeight="1">
      <c r="B163" s="136"/>
      <c r="C163" s="137" t="s">
        <v>200</v>
      </c>
      <c r="D163" s="137" t="s">
        <v>148</v>
      </c>
      <c r="E163" s="138" t="s">
        <v>754</v>
      </c>
      <c r="F163" s="139" t="s">
        <v>755</v>
      </c>
      <c r="G163" s="140" t="s">
        <v>246</v>
      </c>
      <c r="H163" s="141">
        <v>312.88</v>
      </c>
      <c r="I163" s="142"/>
      <c r="J163" s="141">
        <f t="shared" ref="J163:J173" si="20">ROUND(I163*H163,3)</f>
        <v>0</v>
      </c>
      <c r="K163" s="143"/>
      <c r="L163" s="28"/>
      <c r="M163" s="144" t="s">
        <v>1</v>
      </c>
      <c r="N163" s="145" t="s">
        <v>37</v>
      </c>
      <c r="P163" s="146">
        <f t="shared" ref="P163:P173" si="21">O163*H163</f>
        <v>0</v>
      </c>
      <c r="Q163" s="146">
        <v>0</v>
      </c>
      <c r="R163" s="146">
        <f t="shared" ref="R163:R173" si="22">Q163*H163</f>
        <v>0</v>
      </c>
      <c r="S163" s="146">
        <v>0</v>
      </c>
      <c r="T163" s="147">
        <f t="shared" ref="T163:T173" si="23">S163*H163</f>
        <v>0</v>
      </c>
      <c r="AR163" s="148" t="s">
        <v>152</v>
      </c>
      <c r="AT163" s="148" t="s">
        <v>148</v>
      </c>
      <c r="AU163" s="148" t="s">
        <v>153</v>
      </c>
      <c r="AY163" s="13" t="s">
        <v>146</v>
      </c>
      <c r="BE163" s="149">
        <f t="shared" ref="BE163:BE173" si="24">IF(N163="základná",J163,0)</f>
        <v>0</v>
      </c>
      <c r="BF163" s="149">
        <f t="shared" ref="BF163:BF173" si="25">IF(N163="znížená",J163,0)</f>
        <v>0</v>
      </c>
      <c r="BG163" s="149">
        <f t="shared" ref="BG163:BG173" si="26">IF(N163="zákl. prenesená",J163,0)</f>
        <v>0</v>
      </c>
      <c r="BH163" s="149">
        <f t="shared" ref="BH163:BH173" si="27">IF(N163="zníž. prenesená",J163,0)</f>
        <v>0</v>
      </c>
      <c r="BI163" s="149">
        <f t="shared" ref="BI163:BI173" si="28">IF(N163="nulová",J163,0)</f>
        <v>0</v>
      </c>
      <c r="BJ163" s="13" t="s">
        <v>153</v>
      </c>
      <c r="BK163" s="150">
        <f t="shared" ref="BK163:BK173" si="29">ROUND(I163*H163,3)</f>
        <v>0</v>
      </c>
      <c r="BL163" s="13" t="s">
        <v>152</v>
      </c>
      <c r="BM163" s="148" t="s">
        <v>257</v>
      </c>
    </row>
    <row r="164" spans="2:65" s="1" customFormat="1" ht="21.75" customHeight="1">
      <c r="B164" s="136"/>
      <c r="C164" s="151" t="s">
        <v>260</v>
      </c>
      <c r="D164" s="151" t="s">
        <v>235</v>
      </c>
      <c r="E164" s="152" t="s">
        <v>756</v>
      </c>
      <c r="F164" s="153" t="s">
        <v>757</v>
      </c>
      <c r="G164" s="154" t="s">
        <v>199</v>
      </c>
      <c r="H164" s="155">
        <v>40</v>
      </c>
      <c r="I164" s="156"/>
      <c r="J164" s="155">
        <f t="shared" si="20"/>
        <v>0</v>
      </c>
      <c r="K164" s="157"/>
      <c r="L164" s="158"/>
      <c r="M164" s="159" t="s">
        <v>1</v>
      </c>
      <c r="N164" s="160" t="s">
        <v>37</v>
      </c>
      <c r="P164" s="146">
        <f t="shared" si="21"/>
        <v>0</v>
      </c>
      <c r="Q164" s="146">
        <v>0</v>
      </c>
      <c r="R164" s="146">
        <f t="shared" si="22"/>
        <v>0</v>
      </c>
      <c r="S164" s="146">
        <v>0</v>
      </c>
      <c r="T164" s="147">
        <f t="shared" si="23"/>
        <v>0</v>
      </c>
      <c r="AR164" s="148" t="s">
        <v>162</v>
      </c>
      <c r="AT164" s="148" t="s">
        <v>235</v>
      </c>
      <c r="AU164" s="148" t="s">
        <v>153</v>
      </c>
      <c r="AY164" s="13" t="s">
        <v>146</v>
      </c>
      <c r="BE164" s="149">
        <f t="shared" si="24"/>
        <v>0</v>
      </c>
      <c r="BF164" s="149">
        <f t="shared" si="25"/>
        <v>0</v>
      </c>
      <c r="BG164" s="149">
        <f t="shared" si="26"/>
        <v>0</v>
      </c>
      <c r="BH164" s="149">
        <f t="shared" si="27"/>
        <v>0</v>
      </c>
      <c r="BI164" s="149">
        <f t="shared" si="28"/>
        <v>0</v>
      </c>
      <c r="BJ164" s="13" t="s">
        <v>153</v>
      </c>
      <c r="BK164" s="150">
        <f t="shared" si="29"/>
        <v>0</v>
      </c>
      <c r="BL164" s="13" t="s">
        <v>152</v>
      </c>
      <c r="BM164" s="148" t="s">
        <v>264</v>
      </c>
    </row>
    <row r="165" spans="2:65" s="1" customFormat="1" ht="21.75" customHeight="1">
      <c r="B165" s="136"/>
      <c r="C165" s="151" t="s">
        <v>204</v>
      </c>
      <c r="D165" s="151" t="s">
        <v>235</v>
      </c>
      <c r="E165" s="152" t="s">
        <v>758</v>
      </c>
      <c r="F165" s="153" t="s">
        <v>759</v>
      </c>
      <c r="G165" s="154" t="s">
        <v>199</v>
      </c>
      <c r="H165" s="155">
        <v>20</v>
      </c>
      <c r="I165" s="156"/>
      <c r="J165" s="155">
        <f t="shared" si="20"/>
        <v>0</v>
      </c>
      <c r="K165" s="157"/>
      <c r="L165" s="158"/>
      <c r="M165" s="159" t="s">
        <v>1</v>
      </c>
      <c r="N165" s="160" t="s">
        <v>37</v>
      </c>
      <c r="P165" s="146">
        <f t="shared" si="21"/>
        <v>0</v>
      </c>
      <c r="Q165" s="146">
        <v>0</v>
      </c>
      <c r="R165" s="146">
        <f t="shared" si="22"/>
        <v>0</v>
      </c>
      <c r="S165" s="146">
        <v>0</v>
      </c>
      <c r="T165" s="147">
        <f t="shared" si="23"/>
        <v>0</v>
      </c>
      <c r="AR165" s="148" t="s">
        <v>162</v>
      </c>
      <c r="AT165" s="148" t="s">
        <v>235</v>
      </c>
      <c r="AU165" s="148" t="s">
        <v>153</v>
      </c>
      <c r="AY165" s="13" t="s">
        <v>146</v>
      </c>
      <c r="BE165" s="149">
        <f t="shared" si="24"/>
        <v>0</v>
      </c>
      <c r="BF165" s="149">
        <f t="shared" si="25"/>
        <v>0</v>
      </c>
      <c r="BG165" s="149">
        <f t="shared" si="26"/>
        <v>0</v>
      </c>
      <c r="BH165" s="149">
        <f t="shared" si="27"/>
        <v>0</v>
      </c>
      <c r="BI165" s="149">
        <f t="shared" si="28"/>
        <v>0</v>
      </c>
      <c r="BJ165" s="13" t="s">
        <v>153</v>
      </c>
      <c r="BK165" s="150">
        <f t="shared" si="29"/>
        <v>0</v>
      </c>
      <c r="BL165" s="13" t="s">
        <v>152</v>
      </c>
      <c r="BM165" s="148" t="s">
        <v>267</v>
      </c>
    </row>
    <row r="166" spans="2:65" s="1" customFormat="1" ht="21.75" customHeight="1">
      <c r="B166" s="136"/>
      <c r="C166" s="151" t="s">
        <v>270</v>
      </c>
      <c r="D166" s="151" t="s">
        <v>235</v>
      </c>
      <c r="E166" s="152" t="s">
        <v>760</v>
      </c>
      <c r="F166" s="153" t="s">
        <v>761</v>
      </c>
      <c r="G166" s="154" t="s">
        <v>199</v>
      </c>
      <c r="H166" s="155">
        <v>57</v>
      </c>
      <c r="I166" s="156"/>
      <c r="J166" s="155">
        <f t="shared" si="20"/>
        <v>0</v>
      </c>
      <c r="K166" s="157"/>
      <c r="L166" s="158"/>
      <c r="M166" s="159" t="s">
        <v>1</v>
      </c>
      <c r="N166" s="160" t="s">
        <v>37</v>
      </c>
      <c r="P166" s="146">
        <f t="shared" si="21"/>
        <v>0</v>
      </c>
      <c r="Q166" s="146">
        <v>0</v>
      </c>
      <c r="R166" s="146">
        <f t="shared" si="22"/>
        <v>0</v>
      </c>
      <c r="S166" s="146">
        <v>0</v>
      </c>
      <c r="T166" s="147">
        <f t="shared" si="23"/>
        <v>0</v>
      </c>
      <c r="AR166" s="148" t="s">
        <v>162</v>
      </c>
      <c r="AT166" s="148" t="s">
        <v>235</v>
      </c>
      <c r="AU166" s="148" t="s">
        <v>153</v>
      </c>
      <c r="AY166" s="13" t="s">
        <v>146</v>
      </c>
      <c r="BE166" s="149">
        <f t="shared" si="24"/>
        <v>0</v>
      </c>
      <c r="BF166" s="149">
        <f t="shared" si="25"/>
        <v>0</v>
      </c>
      <c r="BG166" s="149">
        <f t="shared" si="26"/>
        <v>0</v>
      </c>
      <c r="BH166" s="149">
        <f t="shared" si="27"/>
        <v>0</v>
      </c>
      <c r="BI166" s="149">
        <f t="shared" si="28"/>
        <v>0</v>
      </c>
      <c r="BJ166" s="13" t="s">
        <v>153</v>
      </c>
      <c r="BK166" s="150">
        <f t="shared" si="29"/>
        <v>0</v>
      </c>
      <c r="BL166" s="13" t="s">
        <v>152</v>
      </c>
      <c r="BM166" s="148" t="s">
        <v>273</v>
      </c>
    </row>
    <row r="167" spans="2:65" s="1" customFormat="1" ht="16.5" customHeight="1">
      <c r="B167" s="136"/>
      <c r="C167" s="137" t="s">
        <v>208</v>
      </c>
      <c r="D167" s="137" t="s">
        <v>148</v>
      </c>
      <c r="E167" s="138" t="s">
        <v>762</v>
      </c>
      <c r="F167" s="139" t="s">
        <v>763</v>
      </c>
      <c r="G167" s="140" t="s">
        <v>199</v>
      </c>
      <c r="H167" s="141">
        <v>92</v>
      </c>
      <c r="I167" s="142"/>
      <c r="J167" s="141">
        <f t="shared" si="20"/>
        <v>0</v>
      </c>
      <c r="K167" s="143"/>
      <c r="L167" s="28"/>
      <c r="M167" s="144" t="s">
        <v>1</v>
      </c>
      <c r="N167" s="145" t="s">
        <v>37</v>
      </c>
      <c r="P167" s="146">
        <f t="shared" si="21"/>
        <v>0</v>
      </c>
      <c r="Q167" s="146">
        <v>0</v>
      </c>
      <c r="R167" s="146">
        <f t="shared" si="22"/>
        <v>0</v>
      </c>
      <c r="S167" s="146">
        <v>0</v>
      </c>
      <c r="T167" s="147">
        <f t="shared" si="23"/>
        <v>0</v>
      </c>
      <c r="AR167" s="148" t="s">
        <v>152</v>
      </c>
      <c r="AT167" s="148" t="s">
        <v>148</v>
      </c>
      <c r="AU167" s="148" t="s">
        <v>153</v>
      </c>
      <c r="AY167" s="13" t="s">
        <v>146</v>
      </c>
      <c r="BE167" s="149">
        <f t="shared" si="24"/>
        <v>0</v>
      </c>
      <c r="BF167" s="149">
        <f t="shared" si="25"/>
        <v>0</v>
      </c>
      <c r="BG167" s="149">
        <f t="shared" si="26"/>
        <v>0</v>
      </c>
      <c r="BH167" s="149">
        <f t="shared" si="27"/>
        <v>0</v>
      </c>
      <c r="BI167" s="149">
        <f t="shared" si="28"/>
        <v>0</v>
      </c>
      <c r="BJ167" s="13" t="s">
        <v>153</v>
      </c>
      <c r="BK167" s="150">
        <f t="shared" si="29"/>
        <v>0</v>
      </c>
      <c r="BL167" s="13" t="s">
        <v>152</v>
      </c>
      <c r="BM167" s="148" t="s">
        <v>280</v>
      </c>
    </row>
    <row r="168" spans="2:65" s="1" customFormat="1" ht="24.2" customHeight="1">
      <c r="B168" s="136"/>
      <c r="C168" s="151" t="s">
        <v>283</v>
      </c>
      <c r="D168" s="151" t="s">
        <v>235</v>
      </c>
      <c r="E168" s="152" t="s">
        <v>764</v>
      </c>
      <c r="F168" s="153" t="s">
        <v>765</v>
      </c>
      <c r="G168" s="154" t="s">
        <v>199</v>
      </c>
      <c r="H168" s="155">
        <v>92</v>
      </c>
      <c r="I168" s="156"/>
      <c r="J168" s="155">
        <f t="shared" si="20"/>
        <v>0</v>
      </c>
      <c r="K168" s="157"/>
      <c r="L168" s="158"/>
      <c r="M168" s="159" t="s">
        <v>1</v>
      </c>
      <c r="N168" s="160" t="s">
        <v>37</v>
      </c>
      <c r="P168" s="146">
        <f t="shared" si="21"/>
        <v>0</v>
      </c>
      <c r="Q168" s="146">
        <v>0</v>
      </c>
      <c r="R168" s="146">
        <f t="shared" si="22"/>
        <v>0</v>
      </c>
      <c r="S168" s="146">
        <v>0</v>
      </c>
      <c r="T168" s="147">
        <f t="shared" si="23"/>
        <v>0</v>
      </c>
      <c r="AR168" s="148" t="s">
        <v>162</v>
      </c>
      <c r="AT168" s="148" t="s">
        <v>235</v>
      </c>
      <c r="AU168" s="148" t="s">
        <v>153</v>
      </c>
      <c r="AY168" s="13" t="s">
        <v>146</v>
      </c>
      <c r="BE168" s="149">
        <f t="shared" si="24"/>
        <v>0</v>
      </c>
      <c r="BF168" s="149">
        <f t="shared" si="25"/>
        <v>0</v>
      </c>
      <c r="BG168" s="149">
        <f t="shared" si="26"/>
        <v>0</v>
      </c>
      <c r="BH168" s="149">
        <f t="shared" si="27"/>
        <v>0</v>
      </c>
      <c r="BI168" s="149">
        <f t="shared" si="28"/>
        <v>0</v>
      </c>
      <c r="BJ168" s="13" t="s">
        <v>153</v>
      </c>
      <c r="BK168" s="150">
        <f t="shared" si="29"/>
        <v>0</v>
      </c>
      <c r="BL168" s="13" t="s">
        <v>152</v>
      </c>
      <c r="BM168" s="148" t="s">
        <v>287</v>
      </c>
    </row>
    <row r="169" spans="2:65" s="1" customFormat="1" ht="16.5" customHeight="1">
      <c r="B169" s="136"/>
      <c r="C169" s="137" t="s">
        <v>212</v>
      </c>
      <c r="D169" s="137" t="s">
        <v>148</v>
      </c>
      <c r="E169" s="138" t="s">
        <v>487</v>
      </c>
      <c r="F169" s="139" t="s">
        <v>488</v>
      </c>
      <c r="G169" s="140" t="s">
        <v>199</v>
      </c>
      <c r="H169" s="141">
        <v>37</v>
      </c>
      <c r="I169" s="142"/>
      <c r="J169" s="141">
        <f t="shared" si="20"/>
        <v>0</v>
      </c>
      <c r="K169" s="143"/>
      <c r="L169" s="28"/>
      <c r="M169" s="144" t="s">
        <v>1</v>
      </c>
      <c r="N169" s="145" t="s">
        <v>37</v>
      </c>
      <c r="P169" s="146">
        <f t="shared" si="21"/>
        <v>0</v>
      </c>
      <c r="Q169" s="146">
        <v>0</v>
      </c>
      <c r="R169" s="146">
        <f t="shared" si="22"/>
        <v>0</v>
      </c>
      <c r="S169" s="146">
        <v>0</v>
      </c>
      <c r="T169" s="147">
        <f t="shared" si="23"/>
        <v>0</v>
      </c>
      <c r="AR169" s="148" t="s">
        <v>152</v>
      </c>
      <c r="AT169" s="148" t="s">
        <v>148</v>
      </c>
      <c r="AU169" s="148" t="s">
        <v>153</v>
      </c>
      <c r="AY169" s="13" t="s">
        <v>146</v>
      </c>
      <c r="BE169" s="149">
        <f t="shared" si="24"/>
        <v>0</v>
      </c>
      <c r="BF169" s="149">
        <f t="shared" si="25"/>
        <v>0</v>
      </c>
      <c r="BG169" s="149">
        <f t="shared" si="26"/>
        <v>0</v>
      </c>
      <c r="BH169" s="149">
        <f t="shared" si="27"/>
        <v>0</v>
      </c>
      <c r="BI169" s="149">
        <f t="shared" si="28"/>
        <v>0</v>
      </c>
      <c r="BJ169" s="13" t="s">
        <v>153</v>
      </c>
      <c r="BK169" s="150">
        <f t="shared" si="29"/>
        <v>0</v>
      </c>
      <c r="BL169" s="13" t="s">
        <v>152</v>
      </c>
      <c r="BM169" s="148" t="s">
        <v>290</v>
      </c>
    </row>
    <row r="170" spans="2:65" s="1" customFormat="1" ht="24.2" customHeight="1">
      <c r="B170" s="136"/>
      <c r="C170" s="151" t="s">
        <v>291</v>
      </c>
      <c r="D170" s="151" t="s">
        <v>235</v>
      </c>
      <c r="E170" s="152" t="s">
        <v>766</v>
      </c>
      <c r="F170" s="153" t="s">
        <v>767</v>
      </c>
      <c r="G170" s="154" t="s">
        <v>199</v>
      </c>
      <c r="H170" s="155">
        <v>37</v>
      </c>
      <c r="I170" s="156"/>
      <c r="J170" s="155">
        <f t="shared" si="20"/>
        <v>0</v>
      </c>
      <c r="K170" s="157"/>
      <c r="L170" s="158"/>
      <c r="M170" s="159" t="s">
        <v>1</v>
      </c>
      <c r="N170" s="160" t="s">
        <v>37</v>
      </c>
      <c r="P170" s="146">
        <f t="shared" si="21"/>
        <v>0</v>
      </c>
      <c r="Q170" s="146">
        <v>0</v>
      </c>
      <c r="R170" s="146">
        <f t="shared" si="22"/>
        <v>0</v>
      </c>
      <c r="S170" s="146">
        <v>0</v>
      </c>
      <c r="T170" s="147">
        <f t="shared" si="23"/>
        <v>0</v>
      </c>
      <c r="AR170" s="148" t="s">
        <v>162</v>
      </c>
      <c r="AT170" s="148" t="s">
        <v>235</v>
      </c>
      <c r="AU170" s="148" t="s">
        <v>153</v>
      </c>
      <c r="AY170" s="13" t="s">
        <v>146</v>
      </c>
      <c r="BE170" s="149">
        <f t="shared" si="24"/>
        <v>0</v>
      </c>
      <c r="BF170" s="149">
        <f t="shared" si="25"/>
        <v>0</v>
      </c>
      <c r="BG170" s="149">
        <f t="shared" si="26"/>
        <v>0</v>
      </c>
      <c r="BH170" s="149">
        <f t="shared" si="27"/>
        <v>0</v>
      </c>
      <c r="BI170" s="149">
        <f t="shared" si="28"/>
        <v>0</v>
      </c>
      <c r="BJ170" s="13" t="s">
        <v>153</v>
      </c>
      <c r="BK170" s="150">
        <f t="shared" si="29"/>
        <v>0</v>
      </c>
      <c r="BL170" s="13" t="s">
        <v>152</v>
      </c>
      <c r="BM170" s="148" t="s">
        <v>294</v>
      </c>
    </row>
    <row r="171" spans="2:65" s="1" customFormat="1" ht="16.5" customHeight="1">
      <c r="B171" s="136"/>
      <c r="C171" s="137" t="s">
        <v>215</v>
      </c>
      <c r="D171" s="137" t="s">
        <v>148</v>
      </c>
      <c r="E171" s="138" t="s">
        <v>768</v>
      </c>
      <c r="F171" s="139" t="s">
        <v>769</v>
      </c>
      <c r="G171" s="140" t="s">
        <v>246</v>
      </c>
      <c r="H171" s="141">
        <v>312.88</v>
      </c>
      <c r="I171" s="142"/>
      <c r="J171" s="141">
        <f t="shared" si="20"/>
        <v>0</v>
      </c>
      <c r="K171" s="143"/>
      <c r="L171" s="28"/>
      <c r="M171" s="144" t="s">
        <v>1</v>
      </c>
      <c r="N171" s="145" t="s">
        <v>37</v>
      </c>
      <c r="P171" s="146">
        <f t="shared" si="21"/>
        <v>0</v>
      </c>
      <c r="Q171" s="146">
        <v>0</v>
      </c>
      <c r="R171" s="146">
        <f t="shared" si="22"/>
        <v>0</v>
      </c>
      <c r="S171" s="146">
        <v>0</v>
      </c>
      <c r="T171" s="147">
        <f t="shared" si="23"/>
        <v>0</v>
      </c>
      <c r="AR171" s="148" t="s">
        <v>152</v>
      </c>
      <c r="AT171" s="148" t="s">
        <v>148</v>
      </c>
      <c r="AU171" s="148" t="s">
        <v>153</v>
      </c>
      <c r="AY171" s="13" t="s">
        <v>146</v>
      </c>
      <c r="BE171" s="149">
        <f t="shared" si="24"/>
        <v>0</v>
      </c>
      <c r="BF171" s="149">
        <f t="shared" si="25"/>
        <v>0</v>
      </c>
      <c r="BG171" s="149">
        <f t="shared" si="26"/>
        <v>0</v>
      </c>
      <c r="BH171" s="149">
        <f t="shared" si="27"/>
        <v>0</v>
      </c>
      <c r="BI171" s="149">
        <f t="shared" si="28"/>
        <v>0</v>
      </c>
      <c r="BJ171" s="13" t="s">
        <v>153</v>
      </c>
      <c r="BK171" s="150">
        <f t="shared" si="29"/>
        <v>0</v>
      </c>
      <c r="BL171" s="13" t="s">
        <v>152</v>
      </c>
      <c r="BM171" s="148" t="s">
        <v>297</v>
      </c>
    </row>
    <row r="172" spans="2:65" s="1" customFormat="1" ht="33" customHeight="1">
      <c r="B172" s="136"/>
      <c r="C172" s="137" t="s">
        <v>405</v>
      </c>
      <c r="D172" s="137" t="s">
        <v>148</v>
      </c>
      <c r="E172" s="138" t="s">
        <v>770</v>
      </c>
      <c r="F172" s="139" t="s">
        <v>771</v>
      </c>
      <c r="G172" s="140" t="s">
        <v>199</v>
      </c>
      <c r="H172" s="141">
        <v>6</v>
      </c>
      <c r="I172" s="142"/>
      <c r="J172" s="141">
        <f t="shared" si="20"/>
        <v>0</v>
      </c>
      <c r="K172" s="143"/>
      <c r="L172" s="28"/>
      <c r="M172" s="144" t="s">
        <v>1</v>
      </c>
      <c r="N172" s="145" t="s">
        <v>37</v>
      </c>
      <c r="P172" s="146">
        <f t="shared" si="21"/>
        <v>0</v>
      </c>
      <c r="Q172" s="146">
        <v>0</v>
      </c>
      <c r="R172" s="146">
        <f t="shared" si="22"/>
        <v>0</v>
      </c>
      <c r="S172" s="146">
        <v>0</v>
      </c>
      <c r="T172" s="147">
        <f t="shared" si="23"/>
        <v>0</v>
      </c>
      <c r="AR172" s="148" t="s">
        <v>152</v>
      </c>
      <c r="AT172" s="148" t="s">
        <v>148</v>
      </c>
      <c r="AU172" s="148" t="s">
        <v>153</v>
      </c>
      <c r="AY172" s="13" t="s">
        <v>146</v>
      </c>
      <c r="BE172" s="149">
        <f t="shared" si="24"/>
        <v>0</v>
      </c>
      <c r="BF172" s="149">
        <f t="shared" si="25"/>
        <v>0</v>
      </c>
      <c r="BG172" s="149">
        <f t="shared" si="26"/>
        <v>0</v>
      </c>
      <c r="BH172" s="149">
        <f t="shared" si="27"/>
        <v>0</v>
      </c>
      <c r="BI172" s="149">
        <f t="shared" si="28"/>
        <v>0</v>
      </c>
      <c r="BJ172" s="13" t="s">
        <v>153</v>
      </c>
      <c r="BK172" s="150">
        <f t="shared" si="29"/>
        <v>0</v>
      </c>
      <c r="BL172" s="13" t="s">
        <v>152</v>
      </c>
      <c r="BM172" s="148" t="s">
        <v>542</v>
      </c>
    </row>
    <row r="173" spans="2:65" s="1" customFormat="1" ht="24.2" customHeight="1">
      <c r="B173" s="136"/>
      <c r="C173" s="151" t="s">
        <v>219</v>
      </c>
      <c r="D173" s="151" t="s">
        <v>235</v>
      </c>
      <c r="E173" s="152" t="s">
        <v>772</v>
      </c>
      <c r="F173" s="153" t="s">
        <v>773</v>
      </c>
      <c r="G173" s="154" t="s">
        <v>199</v>
      </c>
      <c r="H173" s="155">
        <v>6</v>
      </c>
      <c r="I173" s="156"/>
      <c r="J173" s="155">
        <f t="shared" si="20"/>
        <v>0</v>
      </c>
      <c r="K173" s="157"/>
      <c r="L173" s="158"/>
      <c r="M173" s="159" t="s">
        <v>1</v>
      </c>
      <c r="N173" s="160" t="s">
        <v>37</v>
      </c>
      <c r="P173" s="146">
        <f t="shared" si="21"/>
        <v>0</v>
      </c>
      <c r="Q173" s="146">
        <v>0</v>
      </c>
      <c r="R173" s="146">
        <f t="shared" si="22"/>
        <v>0</v>
      </c>
      <c r="S173" s="146">
        <v>0</v>
      </c>
      <c r="T173" s="147">
        <f t="shared" si="23"/>
        <v>0</v>
      </c>
      <c r="AR173" s="148" t="s">
        <v>162</v>
      </c>
      <c r="AT173" s="148" t="s">
        <v>235</v>
      </c>
      <c r="AU173" s="148" t="s">
        <v>153</v>
      </c>
      <c r="AY173" s="13" t="s">
        <v>146</v>
      </c>
      <c r="BE173" s="149">
        <f t="shared" si="24"/>
        <v>0</v>
      </c>
      <c r="BF173" s="149">
        <f t="shared" si="25"/>
        <v>0</v>
      </c>
      <c r="BG173" s="149">
        <f t="shared" si="26"/>
        <v>0</v>
      </c>
      <c r="BH173" s="149">
        <f t="shared" si="27"/>
        <v>0</v>
      </c>
      <c r="BI173" s="149">
        <f t="shared" si="28"/>
        <v>0</v>
      </c>
      <c r="BJ173" s="13" t="s">
        <v>153</v>
      </c>
      <c r="BK173" s="150">
        <f t="shared" si="29"/>
        <v>0</v>
      </c>
      <c r="BL173" s="13" t="s">
        <v>152</v>
      </c>
      <c r="BM173" s="148" t="s">
        <v>550</v>
      </c>
    </row>
    <row r="174" spans="2:65" s="11" customFormat="1" ht="22.9" customHeight="1">
      <c r="B174" s="125"/>
      <c r="D174" s="126" t="s">
        <v>70</v>
      </c>
      <c r="E174" s="134" t="s">
        <v>179</v>
      </c>
      <c r="F174" s="134" t="s">
        <v>504</v>
      </c>
      <c r="I174" s="128"/>
      <c r="J174" s="135">
        <f>BK174</f>
        <v>0</v>
      </c>
      <c r="L174" s="125"/>
      <c r="M174" s="129"/>
      <c r="P174" s="130">
        <f>SUM(P175:P179)</f>
        <v>0</v>
      </c>
      <c r="R174" s="130">
        <f>SUM(R175:R179)</f>
        <v>0</v>
      </c>
      <c r="T174" s="131">
        <f>SUM(T175:T179)</f>
        <v>0</v>
      </c>
      <c r="AR174" s="126" t="s">
        <v>79</v>
      </c>
      <c r="AT174" s="132" t="s">
        <v>70</v>
      </c>
      <c r="AU174" s="132" t="s">
        <v>79</v>
      </c>
      <c r="AY174" s="126" t="s">
        <v>146</v>
      </c>
      <c r="BK174" s="133">
        <f>SUM(BK175:BK179)</f>
        <v>0</v>
      </c>
    </row>
    <row r="175" spans="2:65" s="1" customFormat="1" ht="37.9" customHeight="1">
      <c r="B175" s="136"/>
      <c r="C175" s="137" t="s">
        <v>412</v>
      </c>
      <c r="D175" s="137" t="s">
        <v>148</v>
      </c>
      <c r="E175" s="138" t="s">
        <v>774</v>
      </c>
      <c r="F175" s="139" t="s">
        <v>775</v>
      </c>
      <c r="G175" s="140" t="s">
        <v>246</v>
      </c>
      <c r="H175" s="141">
        <v>474.6</v>
      </c>
      <c r="I175" s="142"/>
      <c r="J175" s="141">
        <f>ROUND(I175*H175,3)</f>
        <v>0</v>
      </c>
      <c r="K175" s="143"/>
      <c r="L175" s="28"/>
      <c r="M175" s="144" t="s">
        <v>1</v>
      </c>
      <c r="N175" s="145" t="s">
        <v>37</v>
      </c>
      <c r="P175" s="146">
        <f>O175*H175</f>
        <v>0</v>
      </c>
      <c r="Q175" s="146">
        <v>0</v>
      </c>
      <c r="R175" s="146">
        <f>Q175*H175</f>
        <v>0</v>
      </c>
      <c r="S175" s="146">
        <v>0</v>
      </c>
      <c r="T175" s="147">
        <f>S175*H175</f>
        <v>0</v>
      </c>
      <c r="AR175" s="148" t="s">
        <v>152</v>
      </c>
      <c r="AT175" s="148" t="s">
        <v>148</v>
      </c>
      <c r="AU175" s="148" t="s">
        <v>153</v>
      </c>
      <c r="AY175" s="13" t="s">
        <v>146</v>
      </c>
      <c r="BE175" s="149">
        <f>IF(N175="základná",J175,0)</f>
        <v>0</v>
      </c>
      <c r="BF175" s="149">
        <f>IF(N175="znížená",J175,0)</f>
        <v>0</v>
      </c>
      <c r="BG175" s="149">
        <f>IF(N175="zákl. prenesená",J175,0)</f>
        <v>0</v>
      </c>
      <c r="BH175" s="149">
        <f>IF(N175="zníž. prenesená",J175,0)</f>
        <v>0</v>
      </c>
      <c r="BI175" s="149">
        <f>IF(N175="nulová",J175,0)</f>
        <v>0</v>
      </c>
      <c r="BJ175" s="13" t="s">
        <v>153</v>
      </c>
      <c r="BK175" s="150">
        <f>ROUND(I175*H175,3)</f>
        <v>0</v>
      </c>
      <c r="BL175" s="13" t="s">
        <v>152</v>
      </c>
      <c r="BM175" s="148" t="s">
        <v>558</v>
      </c>
    </row>
    <row r="176" spans="2:65" s="1" customFormat="1" ht="49.15" customHeight="1">
      <c r="B176" s="136"/>
      <c r="C176" s="151" t="s">
        <v>222</v>
      </c>
      <c r="D176" s="151" t="s">
        <v>235</v>
      </c>
      <c r="E176" s="152" t="s">
        <v>776</v>
      </c>
      <c r="F176" s="153" t="s">
        <v>777</v>
      </c>
      <c r="G176" s="154" t="s">
        <v>199</v>
      </c>
      <c r="H176" s="155">
        <v>443</v>
      </c>
      <c r="I176" s="156"/>
      <c r="J176" s="155">
        <f>ROUND(I176*H176,3)</f>
        <v>0</v>
      </c>
      <c r="K176" s="157"/>
      <c r="L176" s="158"/>
      <c r="M176" s="159" t="s">
        <v>1</v>
      </c>
      <c r="N176" s="160" t="s">
        <v>37</v>
      </c>
      <c r="P176" s="146">
        <f>O176*H176</f>
        <v>0</v>
      </c>
      <c r="Q176" s="146">
        <v>0</v>
      </c>
      <c r="R176" s="146">
        <f>Q176*H176</f>
        <v>0</v>
      </c>
      <c r="S176" s="146">
        <v>0</v>
      </c>
      <c r="T176" s="147">
        <f>S176*H176</f>
        <v>0</v>
      </c>
      <c r="AR176" s="148" t="s">
        <v>162</v>
      </c>
      <c r="AT176" s="148" t="s">
        <v>235</v>
      </c>
      <c r="AU176" s="148" t="s">
        <v>153</v>
      </c>
      <c r="AY176" s="13" t="s">
        <v>146</v>
      </c>
      <c r="BE176" s="149">
        <f>IF(N176="základná",J176,0)</f>
        <v>0</v>
      </c>
      <c r="BF176" s="149">
        <f>IF(N176="znížená",J176,0)</f>
        <v>0</v>
      </c>
      <c r="BG176" s="149">
        <f>IF(N176="zákl. prenesená",J176,0)</f>
        <v>0</v>
      </c>
      <c r="BH176" s="149">
        <f>IF(N176="zníž. prenesená",J176,0)</f>
        <v>0</v>
      </c>
      <c r="BI176" s="149">
        <f>IF(N176="nulová",J176,0)</f>
        <v>0</v>
      </c>
      <c r="BJ176" s="13" t="s">
        <v>153</v>
      </c>
      <c r="BK176" s="150">
        <f>ROUND(I176*H176,3)</f>
        <v>0</v>
      </c>
      <c r="BL176" s="13" t="s">
        <v>152</v>
      </c>
      <c r="BM176" s="148" t="s">
        <v>568</v>
      </c>
    </row>
    <row r="177" spans="2:65" s="1" customFormat="1" ht="55.5" customHeight="1">
      <c r="B177" s="136"/>
      <c r="C177" s="151" t="s">
        <v>419</v>
      </c>
      <c r="D177" s="151" t="s">
        <v>235</v>
      </c>
      <c r="E177" s="152" t="s">
        <v>778</v>
      </c>
      <c r="F177" s="153" t="s">
        <v>779</v>
      </c>
      <c r="G177" s="154" t="s">
        <v>199</v>
      </c>
      <c r="H177" s="155">
        <v>32</v>
      </c>
      <c r="I177" s="156"/>
      <c r="J177" s="155">
        <f>ROUND(I177*H177,3)</f>
        <v>0</v>
      </c>
      <c r="K177" s="157"/>
      <c r="L177" s="158"/>
      <c r="M177" s="159" t="s">
        <v>1</v>
      </c>
      <c r="N177" s="160" t="s">
        <v>37</v>
      </c>
      <c r="P177" s="146">
        <f>O177*H177</f>
        <v>0</v>
      </c>
      <c r="Q177" s="146">
        <v>0</v>
      </c>
      <c r="R177" s="146">
        <f>Q177*H177</f>
        <v>0</v>
      </c>
      <c r="S177" s="146">
        <v>0</v>
      </c>
      <c r="T177" s="147">
        <f>S177*H177</f>
        <v>0</v>
      </c>
      <c r="AR177" s="148" t="s">
        <v>162</v>
      </c>
      <c r="AT177" s="148" t="s">
        <v>235</v>
      </c>
      <c r="AU177" s="148" t="s">
        <v>153</v>
      </c>
      <c r="AY177" s="13" t="s">
        <v>146</v>
      </c>
      <c r="BE177" s="149">
        <f>IF(N177="základná",J177,0)</f>
        <v>0</v>
      </c>
      <c r="BF177" s="149">
        <f>IF(N177="znížená",J177,0)</f>
        <v>0</v>
      </c>
      <c r="BG177" s="149">
        <f>IF(N177="zákl. prenesená",J177,0)</f>
        <v>0</v>
      </c>
      <c r="BH177" s="149">
        <f>IF(N177="zníž. prenesená",J177,0)</f>
        <v>0</v>
      </c>
      <c r="BI177" s="149">
        <f>IF(N177="nulová",J177,0)</f>
        <v>0</v>
      </c>
      <c r="BJ177" s="13" t="s">
        <v>153</v>
      </c>
      <c r="BK177" s="150">
        <f>ROUND(I177*H177,3)</f>
        <v>0</v>
      </c>
      <c r="BL177" s="13" t="s">
        <v>152</v>
      </c>
      <c r="BM177" s="148" t="s">
        <v>576</v>
      </c>
    </row>
    <row r="178" spans="2:65" s="1" customFormat="1" ht="55.5" customHeight="1">
      <c r="B178" s="136"/>
      <c r="C178" s="151" t="s">
        <v>226</v>
      </c>
      <c r="D178" s="151" t="s">
        <v>235</v>
      </c>
      <c r="E178" s="152" t="s">
        <v>780</v>
      </c>
      <c r="F178" s="153" t="s">
        <v>781</v>
      </c>
      <c r="G178" s="154" t="s">
        <v>199</v>
      </c>
      <c r="H178" s="155">
        <v>475</v>
      </c>
      <c r="I178" s="156"/>
      <c r="J178" s="155">
        <f>ROUND(I178*H178,3)</f>
        <v>0</v>
      </c>
      <c r="K178" s="157"/>
      <c r="L178" s="158"/>
      <c r="M178" s="159" t="s">
        <v>1</v>
      </c>
      <c r="N178" s="160" t="s">
        <v>37</v>
      </c>
      <c r="P178" s="146">
        <f>O178*H178</f>
        <v>0</v>
      </c>
      <c r="Q178" s="146">
        <v>0</v>
      </c>
      <c r="R178" s="146">
        <f>Q178*H178</f>
        <v>0</v>
      </c>
      <c r="S178" s="146">
        <v>0</v>
      </c>
      <c r="T178" s="147">
        <f>S178*H178</f>
        <v>0</v>
      </c>
      <c r="AR178" s="148" t="s">
        <v>162</v>
      </c>
      <c r="AT178" s="148" t="s">
        <v>235</v>
      </c>
      <c r="AU178" s="148" t="s">
        <v>153</v>
      </c>
      <c r="AY178" s="13" t="s">
        <v>146</v>
      </c>
      <c r="BE178" s="149">
        <f>IF(N178="základná",J178,0)</f>
        <v>0</v>
      </c>
      <c r="BF178" s="149">
        <f>IF(N178="znížená",J178,0)</f>
        <v>0</v>
      </c>
      <c r="BG178" s="149">
        <f>IF(N178="zákl. prenesená",J178,0)</f>
        <v>0</v>
      </c>
      <c r="BH178" s="149">
        <f>IF(N178="zníž. prenesená",J178,0)</f>
        <v>0</v>
      </c>
      <c r="BI178" s="149">
        <f>IF(N178="nulová",J178,0)</f>
        <v>0</v>
      </c>
      <c r="BJ178" s="13" t="s">
        <v>153</v>
      </c>
      <c r="BK178" s="150">
        <f>ROUND(I178*H178,3)</f>
        <v>0</v>
      </c>
      <c r="BL178" s="13" t="s">
        <v>152</v>
      </c>
      <c r="BM178" s="148" t="s">
        <v>586</v>
      </c>
    </row>
    <row r="179" spans="2:65" s="1" customFormat="1" ht="44.25" customHeight="1">
      <c r="B179" s="136"/>
      <c r="C179" s="151" t="s">
        <v>427</v>
      </c>
      <c r="D179" s="151" t="s">
        <v>235</v>
      </c>
      <c r="E179" s="152" t="s">
        <v>782</v>
      </c>
      <c r="F179" s="153" t="s">
        <v>783</v>
      </c>
      <c r="G179" s="154" t="s">
        <v>199</v>
      </c>
      <c r="H179" s="155">
        <v>8</v>
      </c>
      <c r="I179" s="156"/>
      <c r="J179" s="155">
        <f>ROUND(I179*H179,3)</f>
        <v>0</v>
      </c>
      <c r="K179" s="157"/>
      <c r="L179" s="158"/>
      <c r="M179" s="159" t="s">
        <v>1</v>
      </c>
      <c r="N179" s="160" t="s">
        <v>37</v>
      </c>
      <c r="P179" s="146">
        <f>O179*H179</f>
        <v>0</v>
      </c>
      <c r="Q179" s="146">
        <v>0</v>
      </c>
      <c r="R179" s="146">
        <f>Q179*H179</f>
        <v>0</v>
      </c>
      <c r="S179" s="146">
        <v>0</v>
      </c>
      <c r="T179" s="147">
        <f>S179*H179</f>
        <v>0</v>
      </c>
      <c r="AR179" s="148" t="s">
        <v>162</v>
      </c>
      <c r="AT179" s="148" t="s">
        <v>235</v>
      </c>
      <c r="AU179" s="148" t="s">
        <v>153</v>
      </c>
      <c r="AY179" s="13" t="s">
        <v>146</v>
      </c>
      <c r="BE179" s="149">
        <f>IF(N179="základná",J179,0)</f>
        <v>0</v>
      </c>
      <c r="BF179" s="149">
        <f>IF(N179="znížená",J179,0)</f>
        <v>0</v>
      </c>
      <c r="BG179" s="149">
        <f>IF(N179="zákl. prenesená",J179,0)</f>
        <v>0</v>
      </c>
      <c r="BH179" s="149">
        <f>IF(N179="zníž. prenesená",J179,0)</f>
        <v>0</v>
      </c>
      <c r="BI179" s="149">
        <f>IF(N179="nulová",J179,0)</f>
        <v>0</v>
      </c>
      <c r="BJ179" s="13" t="s">
        <v>153</v>
      </c>
      <c r="BK179" s="150">
        <f>ROUND(I179*H179,3)</f>
        <v>0</v>
      </c>
      <c r="BL179" s="13" t="s">
        <v>152</v>
      </c>
      <c r="BM179" s="148" t="s">
        <v>593</v>
      </c>
    </row>
    <row r="180" spans="2:65" s="11" customFormat="1" ht="25.9" customHeight="1">
      <c r="B180" s="125"/>
      <c r="D180" s="126" t="s">
        <v>70</v>
      </c>
      <c r="E180" s="127" t="s">
        <v>282</v>
      </c>
      <c r="F180" s="127" t="s">
        <v>282</v>
      </c>
      <c r="I180" s="128"/>
      <c r="J180" s="115">
        <f>BK180</f>
        <v>0</v>
      </c>
      <c r="L180" s="125"/>
      <c r="M180" s="129"/>
      <c r="P180" s="130">
        <f>P181+P189+P194+P199</f>
        <v>0</v>
      </c>
      <c r="R180" s="130">
        <f>R181+R189+R194+R199</f>
        <v>0</v>
      </c>
      <c r="T180" s="131">
        <f>T181+T189+T194+T199</f>
        <v>0</v>
      </c>
      <c r="AR180" s="126" t="s">
        <v>79</v>
      </c>
      <c r="AT180" s="132" t="s">
        <v>70</v>
      </c>
      <c r="AU180" s="132" t="s">
        <v>71</v>
      </c>
      <c r="AY180" s="126" t="s">
        <v>146</v>
      </c>
      <c r="BK180" s="133">
        <f>BK181+BK189+BK194+BK199</f>
        <v>0</v>
      </c>
    </row>
    <row r="181" spans="2:65" s="11" customFormat="1" ht="22.9" customHeight="1">
      <c r="B181" s="125"/>
      <c r="D181" s="126" t="s">
        <v>70</v>
      </c>
      <c r="E181" s="134" t="s">
        <v>784</v>
      </c>
      <c r="F181" s="134" t="s">
        <v>784</v>
      </c>
      <c r="I181" s="128"/>
      <c r="J181" s="135">
        <f>BK181</f>
        <v>0</v>
      </c>
      <c r="L181" s="125"/>
      <c r="M181" s="129"/>
      <c r="P181" s="130">
        <f>SUM(P182:P188)</f>
        <v>0</v>
      </c>
      <c r="R181" s="130">
        <f>SUM(R182:R188)</f>
        <v>0</v>
      </c>
      <c r="T181" s="131">
        <f>SUM(T182:T188)</f>
        <v>0</v>
      </c>
      <c r="AR181" s="126" t="s">
        <v>79</v>
      </c>
      <c r="AT181" s="132" t="s">
        <v>70</v>
      </c>
      <c r="AU181" s="132" t="s">
        <v>79</v>
      </c>
      <c r="AY181" s="126" t="s">
        <v>146</v>
      </c>
      <c r="BK181" s="133">
        <f>SUM(BK182:BK188)</f>
        <v>0</v>
      </c>
    </row>
    <row r="182" spans="2:65" s="1" customFormat="1" ht="16.5" customHeight="1">
      <c r="B182" s="136"/>
      <c r="C182" s="151" t="s">
        <v>229</v>
      </c>
      <c r="D182" s="151" t="s">
        <v>235</v>
      </c>
      <c r="E182" s="152" t="s">
        <v>284</v>
      </c>
      <c r="F182" s="153" t="s">
        <v>785</v>
      </c>
      <c r="G182" s="154" t="s">
        <v>174</v>
      </c>
      <c r="H182" s="155">
        <v>2613.64</v>
      </c>
      <c r="I182" s="156"/>
      <c r="J182" s="155">
        <f t="shared" ref="J182:J188" si="30">ROUND(I182*H182,3)</f>
        <v>0</v>
      </c>
      <c r="K182" s="157"/>
      <c r="L182" s="158"/>
      <c r="M182" s="159" t="s">
        <v>1</v>
      </c>
      <c r="N182" s="160" t="s">
        <v>37</v>
      </c>
      <c r="P182" s="146">
        <f t="shared" ref="P182:P188" si="31">O182*H182</f>
        <v>0</v>
      </c>
      <c r="Q182" s="146">
        <v>0</v>
      </c>
      <c r="R182" s="146">
        <f t="shared" ref="R182:R188" si="32">Q182*H182</f>
        <v>0</v>
      </c>
      <c r="S182" s="146">
        <v>0</v>
      </c>
      <c r="T182" s="147">
        <f t="shared" ref="T182:T188" si="33">S182*H182</f>
        <v>0</v>
      </c>
      <c r="AR182" s="148" t="s">
        <v>162</v>
      </c>
      <c r="AT182" s="148" t="s">
        <v>235</v>
      </c>
      <c r="AU182" s="148" t="s">
        <v>153</v>
      </c>
      <c r="AY182" s="13" t="s">
        <v>146</v>
      </c>
      <c r="BE182" s="149">
        <f t="shared" ref="BE182:BE188" si="34">IF(N182="základná",J182,0)</f>
        <v>0</v>
      </c>
      <c r="BF182" s="149">
        <f t="shared" ref="BF182:BF188" si="35">IF(N182="znížená",J182,0)</f>
        <v>0</v>
      </c>
      <c r="BG182" s="149">
        <f t="shared" ref="BG182:BG188" si="36">IF(N182="zákl. prenesená",J182,0)</f>
        <v>0</v>
      </c>
      <c r="BH182" s="149">
        <f t="shared" ref="BH182:BH188" si="37">IF(N182="zníž. prenesená",J182,0)</f>
        <v>0</v>
      </c>
      <c r="BI182" s="149">
        <f t="shared" ref="BI182:BI188" si="38">IF(N182="nulová",J182,0)</f>
        <v>0</v>
      </c>
      <c r="BJ182" s="13" t="s">
        <v>153</v>
      </c>
      <c r="BK182" s="150">
        <f t="shared" ref="BK182:BK188" si="39">ROUND(I182*H182,3)</f>
        <v>0</v>
      </c>
      <c r="BL182" s="13" t="s">
        <v>152</v>
      </c>
      <c r="BM182" s="148" t="s">
        <v>601</v>
      </c>
    </row>
    <row r="183" spans="2:65" s="1" customFormat="1" ht="16.5" customHeight="1">
      <c r="B183" s="136"/>
      <c r="C183" s="151" t="s">
        <v>434</v>
      </c>
      <c r="D183" s="151" t="s">
        <v>235</v>
      </c>
      <c r="E183" s="152" t="s">
        <v>786</v>
      </c>
      <c r="F183" s="153" t="s">
        <v>787</v>
      </c>
      <c r="G183" s="154" t="s">
        <v>246</v>
      </c>
      <c r="H183" s="155">
        <v>600</v>
      </c>
      <c r="I183" s="156"/>
      <c r="J183" s="155">
        <f t="shared" si="30"/>
        <v>0</v>
      </c>
      <c r="K183" s="157"/>
      <c r="L183" s="158"/>
      <c r="M183" s="159" t="s">
        <v>1</v>
      </c>
      <c r="N183" s="160" t="s">
        <v>37</v>
      </c>
      <c r="P183" s="146">
        <f t="shared" si="31"/>
        <v>0</v>
      </c>
      <c r="Q183" s="146">
        <v>0</v>
      </c>
      <c r="R183" s="146">
        <f t="shared" si="32"/>
        <v>0</v>
      </c>
      <c r="S183" s="146">
        <v>0</v>
      </c>
      <c r="T183" s="147">
        <f t="shared" si="33"/>
        <v>0</v>
      </c>
      <c r="AR183" s="148" t="s">
        <v>162</v>
      </c>
      <c r="AT183" s="148" t="s">
        <v>235</v>
      </c>
      <c r="AU183" s="148" t="s">
        <v>153</v>
      </c>
      <c r="AY183" s="13" t="s">
        <v>146</v>
      </c>
      <c r="BE183" s="149">
        <f t="shared" si="34"/>
        <v>0</v>
      </c>
      <c r="BF183" s="149">
        <f t="shared" si="35"/>
        <v>0</v>
      </c>
      <c r="BG183" s="149">
        <f t="shared" si="36"/>
        <v>0</v>
      </c>
      <c r="BH183" s="149">
        <f t="shared" si="37"/>
        <v>0</v>
      </c>
      <c r="BI183" s="149">
        <f t="shared" si="38"/>
        <v>0</v>
      </c>
      <c r="BJ183" s="13" t="s">
        <v>153</v>
      </c>
      <c r="BK183" s="150">
        <f t="shared" si="39"/>
        <v>0</v>
      </c>
      <c r="BL183" s="13" t="s">
        <v>152</v>
      </c>
      <c r="BM183" s="148" t="s">
        <v>609</v>
      </c>
    </row>
    <row r="184" spans="2:65" s="1" customFormat="1" ht="16.5" customHeight="1">
      <c r="B184" s="136"/>
      <c r="C184" s="151" t="s">
        <v>234</v>
      </c>
      <c r="D184" s="151" t="s">
        <v>235</v>
      </c>
      <c r="E184" s="152" t="s">
        <v>788</v>
      </c>
      <c r="F184" s="153" t="s">
        <v>789</v>
      </c>
      <c r="G184" s="154" t="s">
        <v>263</v>
      </c>
      <c r="H184" s="155">
        <v>1125</v>
      </c>
      <c r="I184" s="156"/>
      <c r="J184" s="155">
        <f t="shared" si="30"/>
        <v>0</v>
      </c>
      <c r="K184" s="157"/>
      <c r="L184" s="158"/>
      <c r="M184" s="159" t="s">
        <v>1</v>
      </c>
      <c r="N184" s="160" t="s">
        <v>37</v>
      </c>
      <c r="P184" s="146">
        <f t="shared" si="31"/>
        <v>0</v>
      </c>
      <c r="Q184" s="146">
        <v>0</v>
      </c>
      <c r="R184" s="146">
        <f t="shared" si="32"/>
        <v>0</v>
      </c>
      <c r="S184" s="146">
        <v>0</v>
      </c>
      <c r="T184" s="147">
        <f t="shared" si="33"/>
        <v>0</v>
      </c>
      <c r="AR184" s="148" t="s">
        <v>162</v>
      </c>
      <c r="AT184" s="148" t="s">
        <v>235</v>
      </c>
      <c r="AU184" s="148" t="s">
        <v>153</v>
      </c>
      <c r="AY184" s="13" t="s">
        <v>146</v>
      </c>
      <c r="BE184" s="149">
        <f t="shared" si="34"/>
        <v>0</v>
      </c>
      <c r="BF184" s="149">
        <f t="shared" si="35"/>
        <v>0</v>
      </c>
      <c r="BG184" s="149">
        <f t="shared" si="36"/>
        <v>0</v>
      </c>
      <c r="BH184" s="149">
        <f t="shared" si="37"/>
        <v>0</v>
      </c>
      <c r="BI184" s="149">
        <f t="shared" si="38"/>
        <v>0</v>
      </c>
      <c r="BJ184" s="13" t="s">
        <v>153</v>
      </c>
      <c r="BK184" s="150">
        <f t="shared" si="39"/>
        <v>0</v>
      </c>
      <c r="BL184" s="13" t="s">
        <v>152</v>
      </c>
      <c r="BM184" s="148" t="s">
        <v>617</v>
      </c>
    </row>
    <row r="185" spans="2:65" s="1" customFormat="1" ht="16.5" customHeight="1">
      <c r="B185" s="136"/>
      <c r="C185" s="151" t="s">
        <v>441</v>
      </c>
      <c r="D185" s="151" t="s">
        <v>235</v>
      </c>
      <c r="E185" s="152" t="s">
        <v>790</v>
      </c>
      <c r="F185" s="153" t="s">
        <v>791</v>
      </c>
      <c r="G185" s="154" t="s">
        <v>246</v>
      </c>
      <c r="H185" s="155">
        <v>3214</v>
      </c>
      <c r="I185" s="156"/>
      <c r="J185" s="155">
        <f t="shared" si="30"/>
        <v>0</v>
      </c>
      <c r="K185" s="157"/>
      <c r="L185" s="158"/>
      <c r="M185" s="159" t="s">
        <v>1</v>
      </c>
      <c r="N185" s="160" t="s">
        <v>37</v>
      </c>
      <c r="P185" s="146">
        <f t="shared" si="31"/>
        <v>0</v>
      </c>
      <c r="Q185" s="146">
        <v>0</v>
      </c>
      <c r="R185" s="146">
        <f t="shared" si="32"/>
        <v>0</v>
      </c>
      <c r="S185" s="146">
        <v>0</v>
      </c>
      <c r="T185" s="147">
        <f t="shared" si="33"/>
        <v>0</v>
      </c>
      <c r="AR185" s="148" t="s">
        <v>162</v>
      </c>
      <c r="AT185" s="148" t="s">
        <v>235</v>
      </c>
      <c r="AU185" s="148" t="s">
        <v>153</v>
      </c>
      <c r="AY185" s="13" t="s">
        <v>146</v>
      </c>
      <c r="BE185" s="149">
        <f t="shared" si="34"/>
        <v>0</v>
      </c>
      <c r="BF185" s="149">
        <f t="shared" si="35"/>
        <v>0</v>
      </c>
      <c r="BG185" s="149">
        <f t="shared" si="36"/>
        <v>0</v>
      </c>
      <c r="BH185" s="149">
        <f t="shared" si="37"/>
        <v>0</v>
      </c>
      <c r="BI185" s="149">
        <f t="shared" si="38"/>
        <v>0</v>
      </c>
      <c r="BJ185" s="13" t="s">
        <v>153</v>
      </c>
      <c r="BK185" s="150">
        <f t="shared" si="39"/>
        <v>0</v>
      </c>
      <c r="BL185" s="13" t="s">
        <v>152</v>
      </c>
      <c r="BM185" s="148" t="s">
        <v>625</v>
      </c>
    </row>
    <row r="186" spans="2:65" s="1" customFormat="1" ht="16.5" customHeight="1">
      <c r="B186" s="136"/>
      <c r="C186" s="151" t="s">
        <v>238</v>
      </c>
      <c r="D186" s="151" t="s">
        <v>235</v>
      </c>
      <c r="E186" s="152" t="s">
        <v>792</v>
      </c>
      <c r="F186" s="153" t="s">
        <v>793</v>
      </c>
      <c r="G186" s="154" t="s">
        <v>185</v>
      </c>
      <c r="H186" s="155">
        <v>24</v>
      </c>
      <c r="I186" s="156"/>
      <c r="J186" s="155">
        <f t="shared" si="30"/>
        <v>0</v>
      </c>
      <c r="K186" s="157"/>
      <c r="L186" s="158"/>
      <c r="M186" s="159" t="s">
        <v>1</v>
      </c>
      <c r="N186" s="160" t="s">
        <v>37</v>
      </c>
      <c r="P186" s="146">
        <f t="shared" si="31"/>
        <v>0</v>
      </c>
      <c r="Q186" s="146">
        <v>0</v>
      </c>
      <c r="R186" s="146">
        <f t="shared" si="32"/>
        <v>0</v>
      </c>
      <c r="S186" s="146">
        <v>0</v>
      </c>
      <c r="T186" s="147">
        <f t="shared" si="33"/>
        <v>0</v>
      </c>
      <c r="AR186" s="148" t="s">
        <v>162</v>
      </c>
      <c r="AT186" s="148" t="s">
        <v>235</v>
      </c>
      <c r="AU186" s="148" t="s">
        <v>153</v>
      </c>
      <c r="AY186" s="13" t="s">
        <v>146</v>
      </c>
      <c r="BE186" s="149">
        <f t="shared" si="34"/>
        <v>0</v>
      </c>
      <c r="BF186" s="149">
        <f t="shared" si="35"/>
        <v>0</v>
      </c>
      <c r="BG186" s="149">
        <f t="shared" si="36"/>
        <v>0</v>
      </c>
      <c r="BH186" s="149">
        <f t="shared" si="37"/>
        <v>0</v>
      </c>
      <c r="BI186" s="149">
        <f t="shared" si="38"/>
        <v>0</v>
      </c>
      <c r="BJ186" s="13" t="s">
        <v>153</v>
      </c>
      <c r="BK186" s="150">
        <f t="shared" si="39"/>
        <v>0</v>
      </c>
      <c r="BL186" s="13" t="s">
        <v>152</v>
      </c>
      <c r="BM186" s="148" t="s">
        <v>633</v>
      </c>
    </row>
    <row r="187" spans="2:65" s="1" customFormat="1" ht="16.5" customHeight="1">
      <c r="B187" s="136"/>
      <c r="C187" s="137" t="s">
        <v>448</v>
      </c>
      <c r="D187" s="137" t="s">
        <v>148</v>
      </c>
      <c r="E187" s="138" t="s">
        <v>794</v>
      </c>
      <c r="F187" s="139" t="s">
        <v>795</v>
      </c>
      <c r="G187" s="140" t="s">
        <v>174</v>
      </c>
      <c r="H187" s="141">
        <v>2613.64</v>
      </c>
      <c r="I187" s="142"/>
      <c r="J187" s="141">
        <f t="shared" si="30"/>
        <v>0</v>
      </c>
      <c r="K187" s="143"/>
      <c r="L187" s="28"/>
      <c r="M187" s="144" t="s">
        <v>1</v>
      </c>
      <c r="N187" s="145" t="s">
        <v>37</v>
      </c>
      <c r="P187" s="146">
        <f t="shared" si="31"/>
        <v>0</v>
      </c>
      <c r="Q187" s="146">
        <v>0</v>
      </c>
      <c r="R187" s="146">
        <f t="shared" si="32"/>
        <v>0</v>
      </c>
      <c r="S187" s="146">
        <v>0</v>
      </c>
      <c r="T187" s="147">
        <f t="shared" si="33"/>
        <v>0</v>
      </c>
      <c r="AR187" s="148" t="s">
        <v>152</v>
      </c>
      <c r="AT187" s="148" t="s">
        <v>148</v>
      </c>
      <c r="AU187" s="148" t="s">
        <v>153</v>
      </c>
      <c r="AY187" s="13" t="s">
        <v>146</v>
      </c>
      <c r="BE187" s="149">
        <f t="shared" si="34"/>
        <v>0</v>
      </c>
      <c r="BF187" s="149">
        <f t="shared" si="35"/>
        <v>0</v>
      </c>
      <c r="BG187" s="149">
        <f t="shared" si="36"/>
        <v>0</v>
      </c>
      <c r="BH187" s="149">
        <f t="shared" si="37"/>
        <v>0</v>
      </c>
      <c r="BI187" s="149">
        <f t="shared" si="38"/>
        <v>0</v>
      </c>
      <c r="BJ187" s="13" t="s">
        <v>153</v>
      </c>
      <c r="BK187" s="150">
        <f t="shared" si="39"/>
        <v>0</v>
      </c>
      <c r="BL187" s="13" t="s">
        <v>152</v>
      </c>
      <c r="BM187" s="148" t="s">
        <v>641</v>
      </c>
    </row>
    <row r="188" spans="2:65" s="1" customFormat="1" ht="16.5" customHeight="1">
      <c r="B188" s="136"/>
      <c r="C188" s="137" t="s">
        <v>247</v>
      </c>
      <c r="D188" s="137" t="s">
        <v>148</v>
      </c>
      <c r="E188" s="138" t="s">
        <v>796</v>
      </c>
      <c r="F188" s="139" t="s">
        <v>797</v>
      </c>
      <c r="G188" s="140" t="s">
        <v>798</v>
      </c>
      <c r="H188" s="141">
        <v>324</v>
      </c>
      <c r="I188" s="142"/>
      <c r="J188" s="141">
        <f t="shared" si="30"/>
        <v>0</v>
      </c>
      <c r="K188" s="143"/>
      <c r="L188" s="28"/>
      <c r="M188" s="144" t="s">
        <v>1</v>
      </c>
      <c r="N188" s="145" t="s">
        <v>37</v>
      </c>
      <c r="P188" s="146">
        <f t="shared" si="31"/>
        <v>0</v>
      </c>
      <c r="Q188" s="146">
        <v>0</v>
      </c>
      <c r="R188" s="146">
        <f t="shared" si="32"/>
        <v>0</v>
      </c>
      <c r="S188" s="146">
        <v>0</v>
      </c>
      <c r="T188" s="147">
        <f t="shared" si="33"/>
        <v>0</v>
      </c>
      <c r="AR188" s="148" t="s">
        <v>152</v>
      </c>
      <c r="AT188" s="148" t="s">
        <v>148</v>
      </c>
      <c r="AU188" s="148" t="s">
        <v>153</v>
      </c>
      <c r="AY188" s="13" t="s">
        <v>146</v>
      </c>
      <c r="BE188" s="149">
        <f t="shared" si="34"/>
        <v>0</v>
      </c>
      <c r="BF188" s="149">
        <f t="shared" si="35"/>
        <v>0</v>
      </c>
      <c r="BG188" s="149">
        <f t="shared" si="36"/>
        <v>0</v>
      </c>
      <c r="BH188" s="149">
        <f t="shared" si="37"/>
        <v>0</v>
      </c>
      <c r="BI188" s="149">
        <f t="shared" si="38"/>
        <v>0</v>
      </c>
      <c r="BJ188" s="13" t="s">
        <v>153</v>
      </c>
      <c r="BK188" s="150">
        <f t="shared" si="39"/>
        <v>0</v>
      </c>
      <c r="BL188" s="13" t="s">
        <v>152</v>
      </c>
      <c r="BM188" s="148" t="s">
        <v>648</v>
      </c>
    </row>
    <row r="189" spans="2:65" s="11" customFormat="1" ht="22.9" customHeight="1">
      <c r="B189" s="125"/>
      <c r="D189" s="126" t="s">
        <v>70</v>
      </c>
      <c r="E189" s="134" t="s">
        <v>799</v>
      </c>
      <c r="F189" s="134" t="s">
        <v>800</v>
      </c>
      <c r="I189" s="128"/>
      <c r="J189" s="135">
        <f>BK189</f>
        <v>0</v>
      </c>
      <c r="L189" s="125"/>
      <c r="M189" s="129"/>
      <c r="P189" s="130">
        <f>SUM(P190:P193)</f>
        <v>0</v>
      </c>
      <c r="R189" s="130">
        <f>SUM(R190:R193)</f>
        <v>0</v>
      </c>
      <c r="T189" s="131">
        <f>SUM(T190:T193)</f>
        <v>0</v>
      </c>
      <c r="AR189" s="126" t="s">
        <v>79</v>
      </c>
      <c r="AT189" s="132" t="s">
        <v>70</v>
      </c>
      <c r="AU189" s="132" t="s">
        <v>79</v>
      </c>
      <c r="AY189" s="126" t="s">
        <v>146</v>
      </c>
      <c r="BK189" s="133">
        <f>SUM(BK190:BK193)</f>
        <v>0</v>
      </c>
    </row>
    <row r="190" spans="2:65" s="1" customFormat="1" ht="16.5" customHeight="1">
      <c r="B190" s="136"/>
      <c r="C190" s="151" t="s">
        <v>455</v>
      </c>
      <c r="D190" s="151" t="s">
        <v>235</v>
      </c>
      <c r="E190" s="152" t="s">
        <v>801</v>
      </c>
      <c r="F190" s="153" t="s">
        <v>802</v>
      </c>
      <c r="G190" s="154" t="s">
        <v>174</v>
      </c>
      <c r="H190" s="155">
        <v>2613.64</v>
      </c>
      <c r="I190" s="156"/>
      <c r="J190" s="155">
        <f>ROUND(I190*H190,3)</f>
        <v>0</v>
      </c>
      <c r="K190" s="157"/>
      <c r="L190" s="158"/>
      <c r="M190" s="159" t="s">
        <v>1</v>
      </c>
      <c r="N190" s="160" t="s">
        <v>37</v>
      </c>
      <c r="P190" s="146">
        <f>O190*H190</f>
        <v>0</v>
      </c>
      <c r="Q190" s="146">
        <v>0</v>
      </c>
      <c r="R190" s="146">
        <f>Q190*H190</f>
        <v>0</v>
      </c>
      <c r="S190" s="146">
        <v>0</v>
      </c>
      <c r="T190" s="147">
        <f>S190*H190</f>
        <v>0</v>
      </c>
      <c r="AR190" s="148" t="s">
        <v>162</v>
      </c>
      <c r="AT190" s="148" t="s">
        <v>235</v>
      </c>
      <c r="AU190" s="148" t="s">
        <v>153</v>
      </c>
      <c r="AY190" s="13" t="s">
        <v>146</v>
      </c>
      <c r="BE190" s="149">
        <f>IF(N190="základná",J190,0)</f>
        <v>0</v>
      </c>
      <c r="BF190" s="149">
        <f>IF(N190="znížená",J190,0)</f>
        <v>0</v>
      </c>
      <c r="BG190" s="149">
        <f>IF(N190="zákl. prenesená",J190,0)</f>
        <v>0</v>
      </c>
      <c r="BH190" s="149">
        <f>IF(N190="zníž. prenesená",J190,0)</f>
        <v>0</v>
      </c>
      <c r="BI190" s="149">
        <f>IF(N190="nulová",J190,0)</f>
        <v>0</v>
      </c>
      <c r="BJ190" s="13" t="s">
        <v>153</v>
      </c>
      <c r="BK190" s="150">
        <f>ROUND(I190*H190,3)</f>
        <v>0</v>
      </c>
      <c r="BL190" s="13" t="s">
        <v>152</v>
      </c>
      <c r="BM190" s="148" t="s">
        <v>656</v>
      </c>
    </row>
    <row r="191" spans="2:65" s="1" customFormat="1" ht="16.5" customHeight="1">
      <c r="B191" s="136"/>
      <c r="C191" s="151" t="s">
        <v>250</v>
      </c>
      <c r="D191" s="151" t="s">
        <v>235</v>
      </c>
      <c r="E191" s="152" t="s">
        <v>803</v>
      </c>
      <c r="F191" s="153" t="s">
        <v>804</v>
      </c>
      <c r="G191" s="154" t="s">
        <v>246</v>
      </c>
      <c r="H191" s="155">
        <v>600</v>
      </c>
      <c r="I191" s="156"/>
      <c r="J191" s="155">
        <f>ROUND(I191*H191,3)</f>
        <v>0</v>
      </c>
      <c r="K191" s="157"/>
      <c r="L191" s="158"/>
      <c r="M191" s="159" t="s">
        <v>1</v>
      </c>
      <c r="N191" s="160" t="s">
        <v>37</v>
      </c>
      <c r="P191" s="146">
        <f>O191*H191</f>
        <v>0</v>
      </c>
      <c r="Q191" s="146">
        <v>0</v>
      </c>
      <c r="R191" s="146">
        <f>Q191*H191</f>
        <v>0</v>
      </c>
      <c r="S191" s="146">
        <v>0</v>
      </c>
      <c r="T191" s="147">
        <f>S191*H191</f>
        <v>0</v>
      </c>
      <c r="AR191" s="148" t="s">
        <v>162</v>
      </c>
      <c r="AT191" s="148" t="s">
        <v>235</v>
      </c>
      <c r="AU191" s="148" t="s">
        <v>153</v>
      </c>
      <c r="AY191" s="13" t="s">
        <v>146</v>
      </c>
      <c r="BE191" s="149">
        <f>IF(N191="základná",J191,0)</f>
        <v>0</v>
      </c>
      <c r="BF191" s="149">
        <f>IF(N191="znížená",J191,0)</f>
        <v>0</v>
      </c>
      <c r="BG191" s="149">
        <f>IF(N191="zákl. prenesená",J191,0)</f>
        <v>0</v>
      </c>
      <c r="BH191" s="149">
        <f>IF(N191="zníž. prenesená",J191,0)</f>
        <v>0</v>
      </c>
      <c r="BI191" s="149">
        <f>IF(N191="nulová",J191,0)</f>
        <v>0</v>
      </c>
      <c r="BJ191" s="13" t="s">
        <v>153</v>
      </c>
      <c r="BK191" s="150">
        <f>ROUND(I191*H191,3)</f>
        <v>0</v>
      </c>
      <c r="BL191" s="13" t="s">
        <v>152</v>
      </c>
      <c r="BM191" s="148" t="s">
        <v>672</v>
      </c>
    </row>
    <row r="192" spans="2:65" s="1" customFormat="1" ht="16.5" customHeight="1">
      <c r="B192" s="136"/>
      <c r="C192" s="137" t="s">
        <v>462</v>
      </c>
      <c r="D192" s="137" t="s">
        <v>148</v>
      </c>
      <c r="E192" s="138" t="s">
        <v>805</v>
      </c>
      <c r="F192" s="139" t="s">
        <v>795</v>
      </c>
      <c r="G192" s="140" t="s">
        <v>174</v>
      </c>
      <c r="H192" s="141">
        <v>2613.64</v>
      </c>
      <c r="I192" s="142"/>
      <c r="J192" s="141">
        <f>ROUND(I192*H192,3)</f>
        <v>0</v>
      </c>
      <c r="K192" s="143"/>
      <c r="L192" s="28"/>
      <c r="M192" s="144" t="s">
        <v>1</v>
      </c>
      <c r="N192" s="145" t="s">
        <v>37</v>
      </c>
      <c r="P192" s="146">
        <f>O192*H192</f>
        <v>0</v>
      </c>
      <c r="Q192" s="146">
        <v>0</v>
      </c>
      <c r="R192" s="146">
        <f>Q192*H192</f>
        <v>0</v>
      </c>
      <c r="S192" s="146">
        <v>0</v>
      </c>
      <c r="T192" s="147">
        <f>S192*H192</f>
        <v>0</v>
      </c>
      <c r="AR192" s="148" t="s">
        <v>152</v>
      </c>
      <c r="AT192" s="148" t="s">
        <v>148</v>
      </c>
      <c r="AU192" s="148" t="s">
        <v>153</v>
      </c>
      <c r="AY192" s="13" t="s">
        <v>146</v>
      </c>
      <c r="BE192" s="149">
        <f>IF(N192="základná",J192,0)</f>
        <v>0</v>
      </c>
      <c r="BF192" s="149">
        <f>IF(N192="znížená",J192,0)</f>
        <v>0</v>
      </c>
      <c r="BG192" s="149">
        <f>IF(N192="zákl. prenesená",J192,0)</f>
        <v>0</v>
      </c>
      <c r="BH192" s="149">
        <f>IF(N192="zníž. prenesená",J192,0)</f>
        <v>0</v>
      </c>
      <c r="BI192" s="149">
        <f>IF(N192="nulová",J192,0)</f>
        <v>0</v>
      </c>
      <c r="BJ192" s="13" t="s">
        <v>153</v>
      </c>
      <c r="BK192" s="150">
        <f>ROUND(I192*H192,3)</f>
        <v>0</v>
      </c>
      <c r="BL192" s="13" t="s">
        <v>152</v>
      </c>
      <c r="BM192" s="148" t="s">
        <v>681</v>
      </c>
    </row>
    <row r="193" spans="2:65" s="1" customFormat="1" ht="16.5" customHeight="1">
      <c r="B193" s="136"/>
      <c r="C193" s="137" t="s">
        <v>254</v>
      </c>
      <c r="D193" s="137" t="s">
        <v>148</v>
      </c>
      <c r="E193" s="138" t="s">
        <v>806</v>
      </c>
      <c r="F193" s="139" t="s">
        <v>797</v>
      </c>
      <c r="G193" s="140" t="s">
        <v>798</v>
      </c>
      <c r="H193" s="141">
        <v>840</v>
      </c>
      <c r="I193" s="142"/>
      <c r="J193" s="141">
        <f>ROUND(I193*H193,3)</f>
        <v>0</v>
      </c>
      <c r="K193" s="143"/>
      <c r="L193" s="28"/>
      <c r="M193" s="144" t="s">
        <v>1</v>
      </c>
      <c r="N193" s="145" t="s">
        <v>37</v>
      </c>
      <c r="P193" s="146">
        <f>O193*H193</f>
        <v>0</v>
      </c>
      <c r="Q193" s="146">
        <v>0</v>
      </c>
      <c r="R193" s="146">
        <f>Q193*H193</f>
        <v>0</v>
      </c>
      <c r="S193" s="146">
        <v>0</v>
      </c>
      <c r="T193" s="147">
        <f>S193*H193</f>
        <v>0</v>
      </c>
      <c r="AR193" s="148" t="s">
        <v>152</v>
      </c>
      <c r="AT193" s="148" t="s">
        <v>148</v>
      </c>
      <c r="AU193" s="148" t="s">
        <v>153</v>
      </c>
      <c r="AY193" s="13" t="s">
        <v>146</v>
      </c>
      <c r="BE193" s="149">
        <f>IF(N193="základná",J193,0)</f>
        <v>0</v>
      </c>
      <c r="BF193" s="149">
        <f>IF(N193="znížená",J193,0)</f>
        <v>0</v>
      </c>
      <c r="BG193" s="149">
        <f>IF(N193="zákl. prenesená",J193,0)</f>
        <v>0</v>
      </c>
      <c r="BH193" s="149">
        <f>IF(N193="zníž. prenesená",J193,0)</f>
        <v>0</v>
      </c>
      <c r="BI193" s="149">
        <f>IF(N193="nulová",J193,0)</f>
        <v>0</v>
      </c>
      <c r="BJ193" s="13" t="s">
        <v>153</v>
      </c>
      <c r="BK193" s="150">
        <f>ROUND(I193*H193,3)</f>
        <v>0</v>
      </c>
      <c r="BL193" s="13" t="s">
        <v>152</v>
      </c>
      <c r="BM193" s="148" t="s">
        <v>690</v>
      </c>
    </row>
    <row r="194" spans="2:65" s="11" customFormat="1" ht="22.9" customHeight="1">
      <c r="B194" s="125"/>
      <c r="D194" s="126" t="s">
        <v>70</v>
      </c>
      <c r="E194" s="134" t="s">
        <v>807</v>
      </c>
      <c r="F194" s="134" t="s">
        <v>808</v>
      </c>
      <c r="I194" s="128"/>
      <c r="J194" s="135">
        <f>BK194</f>
        <v>0</v>
      </c>
      <c r="L194" s="125"/>
      <c r="M194" s="129"/>
      <c r="P194" s="130">
        <f>SUM(P195:P198)</f>
        <v>0</v>
      </c>
      <c r="R194" s="130">
        <f>SUM(R195:R198)</f>
        <v>0</v>
      </c>
      <c r="T194" s="131">
        <f>SUM(T195:T198)</f>
        <v>0</v>
      </c>
      <c r="AR194" s="126" t="s">
        <v>79</v>
      </c>
      <c r="AT194" s="132" t="s">
        <v>70</v>
      </c>
      <c r="AU194" s="132" t="s">
        <v>79</v>
      </c>
      <c r="AY194" s="126" t="s">
        <v>146</v>
      </c>
      <c r="BK194" s="133">
        <f>SUM(BK195:BK198)</f>
        <v>0</v>
      </c>
    </row>
    <row r="195" spans="2:65" s="1" customFormat="1" ht="16.5" customHeight="1">
      <c r="B195" s="136"/>
      <c r="C195" s="151" t="s">
        <v>469</v>
      </c>
      <c r="D195" s="151" t="s">
        <v>235</v>
      </c>
      <c r="E195" s="152" t="s">
        <v>809</v>
      </c>
      <c r="F195" s="153" t="s">
        <v>810</v>
      </c>
      <c r="G195" s="154" t="s">
        <v>174</v>
      </c>
      <c r="H195" s="155">
        <v>130.35</v>
      </c>
      <c r="I195" s="156"/>
      <c r="J195" s="155">
        <f>ROUND(I195*H195,3)</f>
        <v>0</v>
      </c>
      <c r="K195" s="157"/>
      <c r="L195" s="158"/>
      <c r="M195" s="159" t="s">
        <v>1</v>
      </c>
      <c r="N195" s="160" t="s">
        <v>37</v>
      </c>
      <c r="P195" s="146">
        <f>O195*H195</f>
        <v>0</v>
      </c>
      <c r="Q195" s="146">
        <v>0</v>
      </c>
      <c r="R195" s="146">
        <f>Q195*H195</f>
        <v>0</v>
      </c>
      <c r="S195" s="146">
        <v>0</v>
      </c>
      <c r="T195" s="147">
        <f>S195*H195</f>
        <v>0</v>
      </c>
      <c r="AR195" s="148" t="s">
        <v>162</v>
      </c>
      <c r="AT195" s="148" t="s">
        <v>235</v>
      </c>
      <c r="AU195" s="148" t="s">
        <v>153</v>
      </c>
      <c r="AY195" s="13" t="s">
        <v>146</v>
      </c>
      <c r="BE195" s="149">
        <f>IF(N195="základná",J195,0)</f>
        <v>0</v>
      </c>
      <c r="BF195" s="149">
        <f>IF(N195="znížená",J195,0)</f>
        <v>0</v>
      </c>
      <c r="BG195" s="149">
        <f>IF(N195="zákl. prenesená",J195,0)</f>
        <v>0</v>
      </c>
      <c r="BH195" s="149">
        <f>IF(N195="zníž. prenesená",J195,0)</f>
        <v>0</v>
      </c>
      <c r="BI195" s="149">
        <f>IF(N195="nulová",J195,0)</f>
        <v>0</v>
      </c>
      <c r="BJ195" s="13" t="s">
        <v>153</v>
      </c>
      <c r="BK195" s="150">
        <f>ROUND(I195*H195,3)</f>
        <v>0</v>
      </c>
      <c r="BL195" s="13" t="s">
        <v>152</v>
      </c>
      <c r="BM195" s="148" t="s">
        <v>698</v>
      </c>
    </row>
    <row r="196" spans="2:65" s="1" customFormat="1" ht="16.5" customHeight="1">
      <c r="B196" s="136"/>
      <c r="C196" s="151" t="s">
        <v>257</v>
      </c>
      <c r="D196" s="151" t="s">
        <v>235</v>
      </c>
      <c r="E196" s="152" t="s">
        <v>803</v>
      </c>
      <c r="F196" s="153" t="s">
        <v>804</v>
      </c>
      <c r="G196" s="154" t="s">
        <v>246</v>
      </c>
      <c r="H196" s="155">
        <v>73.7</v>
      </c>
      <c r="I196" s="156"/>
      <c r="J196" s="155">
        <f>ROUND(I196*H196,3)</f>
        <v>0</v>
      </c>
      <c r="K196" s="157"/>
      <c r="L196" s="158"/>
      <c r="M196" s="159" t="s">
        <v>1</v>
      </c>
      <c r="N196" s="160" t="s">
        <v>37</v>
      </c>
      <c r="P196" s="146">
        <f>O196*H196</f>
        <v>0</v>
      </c>
      <c r="Q196" s="146">
        <v>0</v>
      </c>
      <c r="R196" s="146">
        <f>Q196*H196</f>
        <v>0</v>
      </c>
      <c r="S196" s="146">
        <v>0</v>
      </c>
      <c r="T196" s="147">
        <f>S196*H196</f>
        <v>0</v>
      </c>
      <c r="AR196" s="148" t="s">
        <v>162</v>
      </c>
      <c r="AT196" s="148" t="s">
        <v>235</v>
      </c>
      <c r="AU196" s="148" t="s">
        <v>153</v>
      </c>
      <c r="AY196" s="13" t="s">
        <v>146</v>
      </c>
      <c r="BE196" s="149">
        <f>IF(N196="základná",J196,0)</f>
        <v>0</v>
      </c>
      <c r="BF196" s="149">
        <f>IF(N196="znížená",J196,0)</f>
        <v>0</v>
      </c>
      <c r="BG196" s="149">
        <f>IF(N196="zákl. prenesená",J196,0)</f>
        <v>0</v>
      </c>
      <c r="BH196" s="149">
        <f>IF(N196="zníž. prenesená",J196,0)</f>
        <v>0</v>
      </c>
      <c r="BI196" s="149">
        <f>IF(N196="nulová",J196,0)</f>
        <v>0</v>
      </c>
      <c r="BJ196" s="13" t="s">
        <v>153</v>
      </c>
      <c r="BK196" s="150">
        <f>ROUND(I196*H196,3)</f>
        <v>0</v>
      </c>
      <c r="BL196" s="13" t="s">
        <v>152</v>
      </c>
      <c r="BM196" s="148" t="s">
        <v>708</v>
      </c>
    </row>
    <row r="197" spans="2:65" s="1" customFormat="1" ht="16.5" customHeight="1">
      <c r="B197" s="136"/>
      <c r="C197" s="137" t="s">
        <v>476</v>
      </c>
      <c r="D197" s="137" t="s">
        <v>148</v>
      </c>
      <c r="E197" s="138" t="s">
        <v>805</v>
      </c>
      <c r="F197" s="139" t="s">
        <v>795</v>
      </c>
      <c r="G197" s="140" t="s">
        <v>174</v>
      </c>
      <c r="H197" s="141">
        <v>130.35</v>
      </c>
      <c r="I197" s="142"/>
      <c r="J197" s="141">
        <f>ROUND(I197*H197,3)</f>
        <v>0</v>
      </c>
      <c r="K197" s="143"/>
      <c r="L197" s="28"/>
      <c r="M197" s="144" t="s">
        <v>1</v>
      </c>
      <c r="N197" s="145" t="s">
        <v>37</v>
      </c>
      <c r="P197" s="146">
        <f>O197*H197</f>
        <v>0</v>
      </c>
      <c r="Q197" s="146">
        <v>0</v>
      </c>
      <c r="R197" s="146">
        <f>Q197*H197</f>
        <v>0</v>
      </c>
      <c r="S197" s="146">
        <v>0</v>
      </c>
      <c r="T197" s="147">
        <f>S197*H197</f>
        <v>0</v>
      </c>
      <c r="AR197" s="148" t="s">
        <v>152</v>
      </c>
      <c r="AT197" s="148" t="s">
        <v>148</v>
      </c>
      <c r="AU197" s="148" t="s">
        <v>153</v>
      </c>
      <c r="AY197" s="13" t="s">
        <v>146</v>
      </c>
      <c r="BE197" s="149">
        <f>IF(N197="základná",J197,0)</f>
        <v>0</v>
      </c>
      <c r="BF197" s="149">
        <f>IF(N197="znížená",J197,0)</f>
        <v>0</v>
      </c>
      <c r="BG197" s="149">
        <f>IF(N197="zákl. prenesená",J197,0)</f>
        <v>0</v>
      </c>
      <c r="BH197" s="149">
        <f>IF(N197="zníž. prenesená",J197,0)</f>
        <v>0</v>
      </c>
      <c r="BI197" s="149">
        <f>IF(N197="nulová",J197,0)</f>
        <v>0</v>
      </c>
      <c r="BJ197" s="13" t="s">
        <v>153</v>
      </c>
      <c r="BK197" s="150">
        <f>ROUND(I197*H197,3)</f>
        <v>0</v>
      </c>
      <c r="BL197" s="13" t="s">
        <v>152</v>
      </c>
      <c r="BM197" s="148" t="s">
        <v>811</v>
      </c>
    </row>
    <row r="198" spans="2:65" s="1" customFormat="1" ht="16.5" customHeight="1">
      <c r="B198" s="136"/>
      <c r="C198" s="137" t="s">
        <v>264</v>
      </c>
      <c r="D198" s="137" t="s">
        <v>148</v>
      </c>
      <c r="E198" s="138" t="s">
        <v>806</v>
      </c>
      <c r="F198" s="139" t="s">
        <v>797</v>
      </c>
      <c r="G198" s="140" t="s">
        <v>798</v>
      </c>
      <c r="H198" s="141">
        <v>420</v>
      </c>
      <c r="I198" s="142"/>
      <c r="J198" s="141">
        <f>ROUND(I198*H198,3)</f>
        <v>0</v>
      </c>
      <c r="K198" s="143"/>
      <c r="L198" s="28"/>
      <c r="M198" s="144" t="s">
        <v>1</v>
      </c>
      <c r="N198" s="145" t="s">
        <v>37</v>
      </c>
      <c r="P198" s="146">
        <f>O198*H198</f>
        <v>0</v>
      </c>
      <c r="Q198" s="146">
        <v>0</v>
      </c>
      <c r="R198" s="146">
        <f>Q198*H198</f>
        <v>0</v>
      </c>
      <c r="S198" s="146">
        <v>0</v>
      </c>
      <c r="T198" s="147">
        <f>S198*H198</f>
        <v>0</v>
      </c>
      <c r="AR198" s="148" t="s">
        <v>152</v>
      </c>
      <c r="AT198" s="148" t="s">
        <v>148</v>
      </c>
      <c r="AU198" s="148" t="s">
        <v>153</v>
      </c>
      <c r="AY198" s="13" t="s">
        <v>146</v>
      </c>
      <c r="BE198" s="149">
        <f>IF(N198="základná",J198,0)</f>
        <v>0</v>
      </c>
      <c r="BF198" s="149">
        <f>IF(N198="znížená",J198,0)</f>
        <v>0</v>
      </c>
      <c r="BG198" s="149">
        <f>IF(N198="zákl. prenesená",J198,0)</f>
        <v>0</v>
      </c>
      <c r="BH198" s="149">
        <f>IF(N198="zníž. prenesená",J198,0)</f>
        <v>0</v>
      </c>
      <c r="BI198" s="149">
        <f>IF(N198="nulová",J198,0)</f>
        <v>0</v>
      </c>
      <c r="BJ198" s="13" t="s">
        <v>153</v>
      </c>
      <c r="BK198" s="150">
        <f>ROUND(I198*H198,3)</f>
        <v>0</v>
      </c>
      <c r="BL198" s="13" t="s">
        <v>152</v>
      </c>
      <c r="BM198" s="148" t="s">
        <v>812</v>
      </c>
    </row>
    <row r="199" spans="2:65" s="11" customFormat="1" ht="22.9" customHeight="1">
      <c r="B199" s="125"/>
      <c r="D199" s="126" t="s">
        <v>70</v>
      </c>
      <c r="E199" s="134" t="s">
        <v>813</v>
      </c>
      <c r="F199" s="134" t="s">
        <v>814</v>
      </c>
      <c r="I199" s="128"/>
      <c r="J199" s="135">
        <f>BK199</f>
        <v>0</v>
      </c>
      <c r="L199" s="125"/>
      <c r="M199" s="129"/>
      <c r="P199" s="130">
        <f>SUM(P200:P202)</f>
        <v>0</v>
      </c>
      <c r="R199" s="130">
        <f>SUM(R200:R202)</f>
        <v>0</v>
      </c>
      <c r="T199" s="131">
        <f>SUM(T200:T202)</f>
        <v>0</v>
      </c>
      <c r="AR199" s="126" t="s">
        <v>79</v>
      </c>
      <c r="AT199" s="132" t="s">
        <v>70</v>
      </c>
      <c r="AU199" s="132" t="s">
        <v>79</v>
      </c>
      <c r="AY199" s="126" t="s">
        <v>146</v>
      </c>
      <c r="BK199" s="133">
        <f>SUM(BK200:BK202)</f>
        <v>0</v>
      </c>
    </row>
    <row r="200" spans="2:65" s="1" customFormat="1" ht="16.5" customHeight="1">
      <c r="B200" s="136"/>
      <c r="C200" s="137" t="s">
        <v>483</v>
      </c>
      <c r="D200" s="137" t="s">
        <v>148</v>
      </c>
      <c r="E200" s="138" t="s">
        <v>815</v>
      </c>
      <c r="F200" s="139" t="s">
        <v>816</v>
      </c>
      <c r="G200" s="140" t="s">
        <v>199</v>
      </c>
      <c r="H200" s="141">
        <v>8</v>
      </c>
      <c r="I200" s="142"/>
      <c r="J200" s="141">
        <f>ROUND(I200*H200,3)</f>
        <v>0</v>
      </c>
      <c r="K200" s="143"/>
      <c r="L200" s="28"/>
      <c r="M200" s="144" t="s">
        <v>1</v>
      </c>
      <c r="N200" s="145" t="s">
        <v>37</v>
      </c>
      <c r="P200" s="146">
        <f>O200*H200</f>
        <v>0</v>
      </c>
      <c r="Q200" s="146">
        <v>0</v>
      </c>
      <c r="R200" s="146">
        <f>Q200*H200</f>
        <v>0</v>
      </c>
      <c r="S200" s="146">
        <v>0</v>
      </c>
      <c r="T200" s="147">
        <f>S200*H200</f>
        <v>0</v>
      </c>
      <c r="AR200" s="148" t="s">
        <v>152</v>
      </c>
      <c r="AT200" s="148" t="s">
        <v>148</v>
      </c>
      <c r="AU200" s="148" t="s">
        <v>153</v>
      </c>
      <c r="AY200" s="13" t="s">
        <v>146</v>
      </c>
      <c r="BE200" s="149">
        <f>IF(N200="základná",J200,0)</f>
        <v>0</v>
      </c>
      <c r="BF200" s="149">
        <f>IF(N200="znížená",J200,0)</f>
        <v>0</v>
      </c>
      <c r="BG200" s="149">
        <f>IF(N200="zákl. prenesená",J200,0)</f>
        <v>0</v>
      </c>
      <c r="BH200" s="149">
        <f>IF(N200="zníž. prenesená",J200,0)</f>
        <v>0</v>
      </c>
      <c r="BI200" s="149">
        <f>IF(N200="nulová",J200,0)</f>
        <v>0</v>
      </c>
      <c r="BJ200" s="13" t="s">
        <v>153</v>
      </c>
      <c r="BK200" s="150">
        <f>ROUND(I200*H200,3)</f>
        <v>0</v>
      </c>
      <c r="BL200" s="13" t="s">
        <v>152</v>
      </c>
      <c r="BM200" s="148" t="s">
        <v>817</v>
      </c>
    </row>
    <row r="201" spans="2:65" s="1" customFormat="1" ht="24.2" customHeight="1">
      <c r="B201" s="136"/>
      <c r="C201" s="137" t="s">
        <v>267</v>
      </c>
      <c r="D201" s="137" t="s">
        <v>148</v>
      </c>
      <c r="E201" s="138" t="s">
        <v>818</v>
      </c>
      <c r="F201" s="139" t="s">
        <v>819</v>
      </c>
      <c r="G201" s="140" t="s">
        <v>246</v>
      </c>
      <c r="H201" s="141">
        <v>11</v>
      </c>
      <c r="I201" s="142"/>
      <c r="J201" s="141">
        <f>ROUND(I201*H201,3)</f>
        <v>0</v>
      </c>
      <c r="K201" s="143"/>
      <c r="L201" s="28"/>
      <c r="M201" s="144" t="s">
        <v>1</v>
      </c>
      <c r="N201" s="145" t="s">
        <v>37</v>
      </c>
      <c r="P201" s="146">
        <f>O201*H201</f>
        <v>0</v>
      </c>
      <c r="Q201" s="146">
        <v>0</v>
      </c>
      <c r="R201" s="146">
        <f>Q201*H201</f>
        <v>0</v>
      </c>
      <c r="S201" s="146">
        <v>0</v>
      </c>
      <c r="T201" s="147">
        <f>S201*H201</f>
        <v>0</v>
      </c>
      <c r="AR201" s="148" t="s">
        <v>152</v>
      </c>
      <c r="AT201" s="148" t="s">
        <v>148</v>
      </c>
      <c r="AU201" s="148" t="s">
        <v>153</v>
      </c>
      <c r="AY201" s="13" t="s">
        <v>146</v>
      </c>
      <c r="BE201" s="149">
        <f>IF(N201="základná",J201,0)</f>
        <v>0</v>
      </c>
      <c r="BF201" s="149">
        <f>IF(N201="znížená",J201,0)</f>
        <v>0</v>
      </c>
      <c r="BG201" s="149">
        <f>IF(N201="zákl. prenesená",J201,0)</f>
        <v>0</v>
      </c>
      <c r="BH201" s="149">
        <f>IF(N201="zníž. prenesená",J201,0)</f>
        <v>0</v>
      </c>
      <c r="BI201" s="149">
        <f>IF(N201="nulová",J201,0)</f>
        <v>0</v>
      </c>
      <c r="BJ201" s="13" t="s">
        <v>153</v>
      </c>
      <c r="BK201" s="150">
        <f>ROUND(I201*H201,3)</f>
        <v>0</v>
      </c>
      <c r="BL201" s="13" t="s">
        <v>152</v>
      </c>
      <c r="BM201" s="148" t="s">
        <v>820</v>
      </c>
    </row>
    <row r="202" spans="2:65" s="1" customFormat="1" ht="37.9" customHeight="1">
      <c r="B202" s="136"/>
      <c r="C202" s="151" t="s">
        <v>490</v>
      </c>
      <c r="D202" s="151" t="s">
        <v>235</v>
      </c>
      <c r="E202" s="152" t="s">
        <v>821</v>
      </c>
      <c r="F202" s="153" t="s">
        <v>822</v>
      </c>
      <c r="G202" s="154" t="s">
        <v>246</v>
      </c>
      <c r="H202" s="155">
        <v>11</v>
      </c>
      <c r="I202" s="156"/>
      <c r="J202" s="155">
        <f>ROUND(I202*H202,3)</f>
        <v>0</v>
      </c>
      <c r="K202" s="157"/>
      <c r="L202" s="158"/>
      <c r="M202" s="159" t="s">
        <v>1</v>
      </c>
      <c r="N202" s="160" t="s">
        <v>37</v>
      </c>
      <c r="P202" s="146">
        <f>O202*H202</f>
        <v>0</v>
      </c>
      <c r="Q202" s="146">
        <v>0</v>
      </c>
      <c r="R202" s="146">
        <f>Q202*H202</f>
        <v>0</v>
      </c>
      <c r="S202" s="146">
        <v>0</v>
      </c>
      <c r="T202" s="147">
        <f>S202*H202</f>
        <v>0</v>
      </c>
      <c r="AR202" s="148" t="s">
        <v>162</v>
      </c>
      <c r="AT202" s="148" t="s">
        <v>235</v>
      </c>
      <c r="AU202" s="148" t="s">
        <v>153</v>
      </c>
      <c r="AY202" s="13" t="s">
        <v>146</v>
      </c>
      <c r="BE202" s="149">
        <f>IF(N202="základná",J202,0)</f>
        <v>0</v>
      </c>
      <c r="BF202" s="149">
        <f>IF(N202="znížená",J202,0)</f>
        <v>0</v>
      </c>
      <c r="BG202" s="149">
        <f>IF(N202="zákl. prenesená",J202,0)</f>
        <v>0</v>
      </c>
      <c r="BH202" s="149">
        <f>IF(N202="zníž. prenesená",J202,0)</f>
        <v>0</v>
      </c>
      <c r="BI202" s="149">
        <f>IF(N202="nulová",J202,0)</f>
        <v>0</v>
      </c>
      <c r="BJ202" s="13" t="s">
        <v>153</v>
      </c>
      <c r="BK202" s="150">
        <f>ROUND(I202*H202,3)</f>
        <v>0</v>
      </c>
      <c r="BL202" s="13" t="s">
        <v>152</v>
      </c>
      <c r="BM202" s="148" t="s">
        <v>823</v>
      </c>
    </row>
    <row r="203" spans="2:65" s="11" customFormat="1" ht="25.9" customHeight="1">
      <c r="B203" s="125"/>
      <c r="D203" s="126" t="s">
        <v>70</v>
      </c>
      <c r="E203" s="127" t="s">
        <v>281</v>
      </c>
      <c r="F203" s="127" t="s">
        <v>282</v>
      </c>
      <c r="I203" s="128"/>
      <c r="J203" s="115">
        <f>BK203</f>
        <v>0</v>
      </c>
      <c r="L203" s="125"/>
      <c r="M203" s="129"/>
      <c r="P203" s="130">
        <f>P204</f>
        <v>0</v>
      </c>
      <c r="R203" s="130">
        <f>R204</f>
        <v>0</v>
      </c>
      <c r="T203" s="131">
        <f>T204</f>
        <v>0</v>
      </c>
      <c r="AR203" s="126" t="s">
        <v>152</v>
      </c>
      <c r="AT203" s="132" t="s">
        <v>70</v>
      </c>
      <c r="AU203" s="132" t="s">
        <v>71</v>
      </c>
      <c r="AY203" s="126" t="s">
        <v>146</v>
      </c>
      <c r="BK203" s="133">
        <f>BK204</f>
        <v>0</v>
      </c>
    </row>
    <row r="204" spans="2:65" s="1" customFormat="1" ht="16.5" customHeight="1">
      <c r="B204" s="136"/>
      <c r="C204" s="137" t="s">
        <v>273</v>
      </c>
      <c r="D204" s="137" t="s">
        <v>148</v>
      </c>
      <c r="E204" s="138" t="s">
        <v>703</v>
      </c>
      <c r="F204" s="139" t="s">
        <v>824</v>
      </c>
      <c r="G204" s="140" t="s">
        <v>279</v>
      </c>
      <c r="H204" s="141">
        <v>1</v>
      </c>
      <c r="I204" s="142"/>
      <c r="J204" s="141">
        <f>ROUND(I204*H204,3)</f>
        <v>0</v>
      </c>
      <c r="K204" s="143"/>
      <c r="L204" s="28"/>
      <c r="M204" s="144" t="s">
        <v>1</v>
      </c>
      <c r="N204" s="145" t="s">
        <v>37</v>
      </c>
      <c r="P204" s="146">
        <f>O204*H204</f>
        <v>0</v>
      </c>
      <c r="Q204" s="146">
        <v>0</v>
      </c>
      <c r="R204" s="146">
        <f>Q204*H204</f>
        <v>0</v>
      </c>
      <c r="S204" s="146">
        <v>0</v>
      </c>
      <c r="T204" s="147">
        <f>S204*H204</f>
        <v>0</v>
      </c>
      <c r="AR204" s="148" t="s">
        <v>286</v>
      </c>
      <c r="AT204" s="148" t="s">
        <v>148</v>
      </c>
      <c r="AU204" s="148" t="s">
        <v>79</v>
      </c>
      <c r="AY204" s="13" t="s">
        <v>146</v>
      </c>
      <c r="BE204" s="149">
        <f>IF(N204="základná",J204,0)</f>
        <v>0</v>
      </c>
      <c r="BF204" s="149">
        <f>IF(N204="znížená",J204,0)</f>
        <v>0</v>
      </c>
      <c r="BG204" s="149">
        <f>IF(N204="zákl. prenesená",J204,0)</f>
        <v>0</v>
      </c>
      <c r="BH204" s="149">
        <f>IF(N204="zníž. prenesená",J204,0)</f>
        <v>0</v>
      </c>
      <c r="BI204" s="149">
        <f>IF(N204="nulová",J204,0)</f>
        <v>0</v>
      </c>
      <c r="BJ204" s="13" t="s">
        <v>153</v>
      </c>
      <c r="BK204" s="150">
        <f>ROUND(I204*H204,3)</f>
        <v>0</v>
      </c>
      <c r="BL204" s="13" t="s">
        <v>286</v>
      </c>
      <c r="BM204" s="148" t="s">
        <v>825</v>
      </c>
    </row>
    <row r="205" spans="2:65" s="11" customFormat="1" ht="25.9" customHeight="1">
      <c r="B205" s="125"/>
      <c r="D205" s="126" t="s">
        <v>70</v>
      </c>
      <c r="E205" s="127" t="s">
        <v>706</v>
      </c>
      <c r="F205" s="127" t="s">
        <v>826</v>
      </c>
      <c r="I205" s="128"/>
      <c r="J205" s="115">
        <f>BK205</f>
        <v>0</v>
      </c>
      <c r="L205" s="125"/>
      <c r="M205" s="129"/>
      <c r="P205" s="130">
        <f>SUM(P206:P207)</f>
        <v>0</v>
      </c>
      <c r="R205" s="130">
        <f>SUM(R206:R207)</f>
        <v>0</v>
      </c>
      <c r="T205" s="131">
        <f>SUM(T206:T207)</f>
        <v>0</v>
      </c>
      <c r="AR205" s="126" t="s">
        <v>163</v>
      </c>
      <c r="AT205" s="132" t="s">
        <v>70</v>
      </c>
      <c r="AU205" s="132" t="s">
        <v>71</v>
      </c>
      <c r="AY205" s="126" t="s">
        <v>146</v>
      </c>
      <c r="BK205" s="133">
        <f>SUM(BK206:BK207)</f>
        <v>0</v>
      </c>
    </row>
    <row r="206" spans="2:65" s="1" customFormat="1" ht="24.2" customHeight="1">
      <c r="B206" s="136"/>
      <c r="C206" s="137" t="s">
        <v>497</v>
      </c>
      <c r="D206" s="137" t="s">
        <v>148</v>
      </c>
      <c r="E206" s="138" t="s">
        <v>709</v>
      </c>
      <c r="F206" s="139" t="s">
        <v>710</v>
      </c>
      <c r="G206" s="140" t="s">
        <v>711</v>
      </c>
      <c r="H206" s="141">
        <v>1</v>
      </c>
      <c r="I206" s="142"/>
      <c r="J206" s="141">
        <f>ROUND(I206*H206,3)</f>
        <v>0</v>
      </c>
      <c r="K206" s="143"/>
      <c r="L206" s="28"/>
      <c r="M206" s="144" t="s">
        <v>1</v>
      </c>
      <c r="N206" s="145" t="s">
        <v>37</v>
      </c>
      <c r="P206" s="146">
        <f>O206*H206</f>
        <v>0</v>
      </c>
      <c r="Q206" s="146">
        <v>0</v>
      </c>
      <c r="R206" s="146">
        <f>Q206*H206</f>
        <v>0</v>
      </c>
      <c r="S206" s="146">
        <v>0</v>
      </c>
      <c r="T206" s="147">
        <f>S206*H206</f>
        <v>0</v>
      </c>
      <c r="AR206" s="148" t="s">
        <v>152</v>
      </c>
      <c r="AT206" s="148" t="s">
        <v>148</v>
      </c>
      <c r="AU206" s="148" t="s">
        <v>79</v>
      </c>
      <c r="AY206" s="13" t="s">
        <v>146</v>
      </c>
      <c r="BE206" s="149">
        <f>IF(N206="základná",J206,0)</f>
        <v>0</v>
      </c>
      <c r="BF206" s="149">
        <f>IF(N206="znížená",J206,0)</f>
        <v>0</v>
      </c>
      <c r="BG206" s="149">
        <f>IF(N206="zákl. prenesená",J206,0)</f>
        <v>0</v>
      </c>
      <c r="BH206" s="149">
        <f>IF(N206="zníž. prenesená",J206,0)</f>
        <v>0</v>
      </c>
      <c r="BI206" s="149">
        <f>IF(N206="nulová",J206,0)</f>
        <v>0</v>
      </c>
      <c r="BJ206" s="13" t="s">
        <v>153</v>
      </c>
      <c r="BK206" s="150">
        <f>ROUND(I206*H206,3)</f>
        <v>0</v>
      </c>
      <c r="BL206" s="13" t="s">
        <v>152</v>
      </c>
      <c r="BM206" s="148" t="s">
        <v>827</v>
      </c>
    </row>
    <row r="207" spans="2:65" s="1" customFormat="1" ht="24.2" customHeight="1">
      <c r="B207" s="136"/>
      <c r="C207" s="137" t="s">
        <v>280</v>
      </c>
      <c r="D207" s="137" t="s">
        <v>148</v>
      </c>
      <c r="E207" s="138" t="s">
        <v>714</v>
      </c>
      <c r="F207" s="139" t="s">
        <v>715</v>
      </c>
      <c r="G207" s="140" t="s">
        <v>711</v>
      </c>
      <c r="H207" s="141">
        <v>1</v>
      </c>
      <c r="I207" s="142"/>
      <c r="J207" s="141">
        <f>ROUND(I207*H207,3)</f>
        <v>0</v>
      </c>
      <c r="K207" s="143"/>
      <c r="L207" s="28"/>
      <c r="M207" s="144" t="s">
        <v>1</v>
      </c>
      <c r="N207" s="145" t="s">
        <v>37</v>
      </c>
      <c r="P207" s="146">
        <f>O207*H207</f>
        <v>0</v>
      </c>
      <c r="Q207" s="146">
        <v>0</v>
      </c>
      <c r="R207" s="146">
        <f>Q207*H207</f>
        <v>0</v>
      </c>
      <c r="S207" s="146">
        <v>0</v>
      </c>
      <c r="T207" s="147">
        <f>S207*H207</f>
        <v>0</v>
      </c>
      <c r="AR207" s="148" t="s">
        <v>152</v>
      </c>
      <c r="AT207" s="148" t="s">
        <v>148</v>
      </c>
      <c r="AU207" s="148" t="s">
        <v>79</v>
      </c>
      <c r="AY207" s="13" t="s">
        <v>146</v>
      </c>
      <c r="BE207" s="149">
        <f>IF(N207="základná",J207,0)</f>
        <v>0</v>
      </c>
      <c r="BF207" s="149">
        <f>IF(N207="znížená",J207,0)</f>
        <v>0</v>
      </c>
      <c r="BG207" s="149">
        <f>IF(N207="zákl. prenesená",J207,0)</f>
        <v>0</v>
      </c>
      <c r="BH207" s="149">
        <f>IF(N207="zníž. prenesená",J207,0)</f>
        <v>0</v>
      </c>
      <c r="BI207" s="149">
        <f>IF(N207="nulová",J207,0)</f>
        <v>0</v>
      </c>
      <c r="BJ207" s="13" t="s">
        <v>153</v>
      </c>
      <c r="BK207" s="150">
        <f>ROUND(I207*H207,3)</f>
        <v>0</v>
      </c>
      <c r="BL207" s="13" t="s">
        <v>152</v>
      </c>
      <c r="BM207" s="148" t="s">
        <v>828</v>
      </c>
    </row>
    <row r="208" spans="2:65" s="1" customFormat="1" ht="49.9" customHeight="1">
      <c r="B208" s="28"/>
      <c r="E208" s="127" t="s">
        <v>298</v>
      </c>
      <c r="F208" s="127" t="s">
        <v>299</v>
      </c>
      <c r="J208" s="115">
        <f t="shared" ref="J208:J218" si="40">BK208</f>
        <v>0</v>
      </c>
      <c r="L208" s="28"/>
      <c r="M208" s="161"/>
      <c r="T208" s="55"/>
      <c r="AT208" s="13" t="s">
        <v>70</v>
      </c>
      <c r="AU208" s="13" t="s">
        <v>71</v>
      </c>
      <c r="AY208" s="13" t="s">
        <v>300</v>
      </c>
      <c r="BK208" s="150">
        <f>SUM(BK209:BK218)</f>
        <v>0</v>
      </c>
    </row>
    <row r="209" spans="2:63" s="1" customFormat="1" ht="16.350000000000001" customHeight="1">
      <c r="B209" s="28"/>
      <c r="C209" s="162" t="s">
        <v>1</v>
      </c>
      <c r="D209" s="162" t="s">
        <v>148</v>
      </c>
      <c r="E209" s="163" t="s">
        <v>1</v>
      </c>
      <c r="F209" s="164" t="s">
        <v>1</v>
      </c>
      <c r="G209" s="165" t="s">
        <v>1</v>
      </c>
      <c r="H209" s="166"/>
      <c r="I209" s="166"/>
      <c r="J209" s="167">
        <f t="shared" si="40"/>
        <v>0</v>
      </c>
      <c r="K209" s="168"/>
      <c r="L209" s="28"/>
      <c r="M209" s="169" t="s">
        <v>1</v>
      </c>
      <c r="N209" s="170" t="s">
        <v>37</v>
      </c>
      <c r="T209" s="55"/>
      <c r="AT209" s="13" t="s">
        <v>300</v>
      </c>
      <c r="AU209" s="13" t="s">
        <v>79</v>
      </c>
      <c r="AY209" s="13" t="s">
        <v>300</v>
      </c>
      <c r="BE209" s="149">
        <f t="shared" ref="BE209:BE218" si="41">IF(N209="základná",J209,0)</f>
        <v>0</v>
      </c>
      <c r="BF209" s="149">
        <f t="shared" ref="BF209:BF218" si="42">IF(N209="znížená",J209,0)</f>
        <v>0</v>
      </c>
      <c r="BG209" s="149">
        <f t="shared" ref="BG209:BG218" si="43">IF(N209="zákl. prenesená",J209,0)</f>
        <v>0</v>
      </c>
      <c r="BH209" s="149">
        <f t="shared" ref="BH209:BH218" si="44">IF(N209="zníž. prenesená",J209,0)</f>
        <v>0</v>
      </c>
      <c r="BI209" s="149">
        <f t="shared" ref="BI209:BI218" si="45">IF(N209="nulová",J209,0)</f>
        <v>0</v>
      </c>
      <c r="BJ209" s="13" t="s">
        <v>153</v>
      </c>
      <c r="BK209" s="150">
        <f t="shared" ref="BK209:BK218" si="46">I209*H209</f>
        <v>0</v>
      </c>
    </row>
    <row r="210" spans="2:63" s="1" customFormat="1" ht="16.350000000000001" customHeight="1">
      <c r="B210" s="28"/>
      <c r="C210" s="162" t="s">
        <v>1</v>
      </c>
      <c r="D210" s="162" t="s">
        <v>148</v>
      </c>
      <c r="E210" s="163" t="s">
        <v>1</v>
      </c>
      <c r="F210" s="164" t="s">
        <v>1</v>
      </c>
      <c r="G210" s="165" t="s">
        <v>1</v>
      </c>
      <c r="H210" s="166"/>
      <c r="I210" s="166"/>
      <c r="J210" s="167">
        <f t="shared" si="40"/>
        <v>0</v>
      </c>
      <c r="K210" s="168"/>
      <c r="L210" s="28"/>
      <c r="M210" s="169" t="s">
        <v>1</v>
      </c>
      <c r="N210" s="170" t="s">
        <v>37</v>
      </c>
      <c r="T210" s="55"/>
      <c r="AT210" s="13" t="s">
        <v>300</v>
      </c>
      <c r="AU210" s="13" t="s">
        <v>79</v>
      </c>
      <c r="AY210" s="13" t="s">
        <v>300</v>
      </c>
      <c r="BE210" s="149">
        <f t="shared" si="41"/>
        <v>0</v>
      </c>
      <c r="BF210" s="149">
        <f t="shared" si="42"/>
        <v>0</v>
      </c>
      <c r="BG210" s="149">
        <f t="shared" si="43"/>
        <v>0</v>
      </c>
      <c r="BH210" s="149">
        <f t="shared" si="44"/>
        <v>0</v>
      </c>
      <c r="BI210" s="149">
        <f t="shared" si="45"/>
        <v>0</v>
      </c>
      <c r="BJ210" s="13" t="s">
        <v>153</v>
      </c>
      <c r="BK210" s="150">
        <f t="shared" si="46"/>
        <v>0</v>
      </c>
    </row>
    <row r="211" spans="2:63" s="1" customFormat="1" ht="16.350000000000001" customHeight="1">
      <c r="B211" s="28"/>
      <c r="C211" s="162" t="s">
        <v>1</v>
      </c>
      <c r="D211" s="162" t="s">
        <v>148</v>
      </c>
      <c r="E211" s="163" t="s">
        <v>1</v>
      </c>
      <c r="F211" s="164" t="s">
        <v>1</v>
      </c>
      <c r="G211" s="165" t="s">
        <v>1</v>
      </c>
      <c r="H211" s="166"/>
      <c r="I211" s="166"/>
      <c r="J211" s="167">
        <f t="shared" si="40"/>
        <v>0</v>
      </c>
      <c r="K211" s="168"/>
      <c r="L211" s="28"/>
      <c r="M211" s="169" t="s">
        <v>1</v>
      </c>
      <c r="N211" s="170" t="s">
        <v>37</v>
      </c>
      <c r="T211" s="55"/>
      <c r="AT211" s="13" t="s">
        <v>300</v>
      </c>
      <c r="AU211" s="13" t="s">
        <v>79</v>
      </c>
      <c r="AY211" s="13" t="s">
        <v>300</v>
      </c>
      <c r="BE211" s="149">
        <f t="shared" si="41"/>
        <v>0</v>
      </c>
      <c r="BF211" s="149">
        <f t="shared" si="42"/>
        <v>0</v>
      </c>
      <c r="BG211" s="149">
        <f t="shared" si="43"/>
        <v>0</v>
      </c>
      <c r="BH211" s="149">
        <f t="shared" si="44"/>
        <v>0</v>
      </c>
      <c r="BI211" s="149">
        <f t="shared" si="45"/>
        <v>0</v>
      </c>
      <c r="BJ211" s="13" t="s">
        <v>153</v>
      </c>
      <c r="BK211" s="150">
        <f t="shared" si="46"/>
        <v>0</v>
      </c>
    </row>
    <row r="212" spans="2:63" s="1" customFormat="1" ht="16.350000000000001" customHeight="1">
      <c r="B212" s="28"/>
      <c r="C212" s="162" t="s">
        <v>1</v>
      </c>
      <c r="D212" s="162" t="s">
        <v>148</v>
      </c>
      <c r="E212" s="163" t="s">
        <v>1</v>
      </c>
      <c r="F212" s="164" t="s">
        <v>1</v>
      </c>
      <c r="G212" s="165" t="s">
        <v>1</v>
      </c>
      <c r="H212" s="166"/>
      <c r="I212" s="166"/>
      <c r="J212" s="167">
        <f t="shared" si="40"/>
        <v>0</v>
      </c>
      <c r="K212" s="168"/>
      <c r="L212" s="28"/>
      <c r="M212" s="169" t="s">
        <v>1</v>
      </c>
      <c r="N212" s="170" t="s">
        <v>37</v>
      </c>
      <c r="T212" s="55"/>
      <c r="AT212" s="13" t="s">
        <v>300</v>
      </c>
      <c r="AU212" s="13" t="s">
        <v>79</v>
      </c>
      <c r="AY212" s="13" t="s">
        <v>300</v>
      </c>
      <c r="BE212" s="149">
        <f t="shared" si="41"/>
        <v>0</v>
      </c>
      <c r="BF212" s="149">
        <f t="shared" si="42"/>
        <v>0</v>
      </c>
      <c r="BG212" s="149">
        <f t="shared" si="43"/>
        <v>0</v>
      </c>
      <c r="BH212" s="149">
        <f t="shared" si="44"/>
        <v>0</v>
      </c>
      <c r="BI212" s="149">
        <f t="shared" si="45"/>
        <v>0</v>
      </c>
      <c r="BJ212" s="13" t="s">
        <v>153</v>
      </c>
      <c r="BK212" s="150">
        <f t="shared" si="46"/>
        <v>0</v>
      </c>
    </row>
    <row r="213" spans="2:63" s="1" customFormat="1" ht="16.350000000000001" customHeight="1">
      <c r="B213" s="28"/>
      <c r="C213" s="162" t="s">
        <v>1</v>
      </c>
      <c r="D213" s="162" t="s">
        <v>148</v>
      </c>
      <c r="E213" s="163" t="s">
        <v>1</v>
      </c>
      <c r="F213" s="164" t="s">
        <v>1</v>
      </c>
      <c r="G213" s="165" t="s">
        <v>1</v>
      </c>
      <c r="H213" s="166"/>
      <c r="I213" s="166"/>
      <c r="J213" s="167">
        <f t="shared" si="40"/>
        <v>0</v>
      </c>
      <c r="K213" s="168"/>
      <c r="L213" s="28"/>
      <c r="M213" s="169" t="s">
        <v>1</v>
      </c>
      <c r="N213" s="170" t="s">
        <v>37</v>
      </c>
      <c r="T213" s="55"/>
      <c r="AT213" s="13" t="s">
        <v>300</v>
      </c>
      <c r="AU213" s="13" t="s">
        <v>79</v>
      </c>
      <c r="AY213" s="13" t="s">
        <v>300</v>
      </c>
      <c r="BE213" s="149">
        <f t="shared" si="41"/>
        <v>0</v>
      </c>
      <c r="BF213" s="149">
        <f t="shared" si="42"/>
        <v>0</v>
      </c>
      <c r="BG213" s="149">
        <f t="shared" si="43"/>
        <v>0</v>
      </c>
      <c r="BH213" s="149">
        <f t="shared" si="44"/>
        <v>0</v>
      </c>
      <c r="BI213" s="149">
        <f t="shared" si="45"/>
        <v>0</v>
      </c>
      <c r="BJ213" s="13" t="s">
        <v>153</v>
      </c>
      <c r="BK213" s="150">
        <f t="shared" si="46"/>
        <v>0</v>
      </c>
    </row>
    <row r="214" spans="2:63" s="1" customFormat="1" ht="16.350000000000001" customHeight="1">
      <c r="B214" s="28"/>
      <c r="C214" s="162" t="s">
        <v>1</v>
      </c>
      <c r="D214" s="162" t="s">
        <v>148</v>
      </c>
      <c r="E214" s="163" t="s">
        <v>1</v>
      </c>
      <c r="F214" s="164" t="s">
        <v>1</v>
      </c>
      <c r="G214" s="165" t="s">
        <v>1</v>
      </c>
      <c r="H214" s="166"/>
      <c r="I214" s="166"/>
      <c r="J214" s="167">
        <f t="shared" si="40"/>
        <v>0</v>
      </c>
      <c r="K214" s="168"/>
      <c r="L214" s="28"/>
      <c r="M214" s="169" t="s">
        <v>1</v>
      </c>
      <c r="N214" s="170" t="s">
        <v>37</v>
      </c>
      <c r="T214" s="55"/>
      <c r="AT214" s="13" t="s">
        <v>300</v>
      </c>
      <c r="AU214" s="13" t="s">
        <v>79</v>
      </c>
      <c r="AY214" s="13" t="s">
        <v>300</v>
      </c>
      <c r="BE214" s="149">
        <f t="shared" si="41"/>
        <v>0</v>
      </c>
      <c r="BF214" s="149">
        <f t="shared" si="42"/>
        <v>0</v>
      </c>
      <c r="BG214" s="149">
        <f t="shared" si="43"/>
        <v>0</v>
      </c>
      <c r="BH214" s="149">
        <f t="shared" si="44"/>
        <v>0</v>
      </c>
      <c r="BI214" s="149">
        <f t="shared" si="45"/>
        <v>0</v>
      </c>
      <c r="BJ214" s="13" t="s">
        <v>153</v>
      </c>
      <c r="BK214" s="150">
        <f t="shared" si="46"/>
        <v>0</v>
      </c>
    </row>
    <row r="215" spans="2:63" s="1" customFormat="1" ht="16.350000000000001" customHeight="1">
      <c r="B215" s="28"/>
      <c r="C215" s="162" t="s">
        <v>1</v>
      </c>
      <c r="D215" s="162" t="s">
        <v>148</v>
      </c>
      <c r="E215" s="163" t="s">
        <v>1</v>
      </c>
      <c r="F215" s="164" t="s">
        <v>1</v>
      </c>
      <c r="G215" s="165" t="s">
        <v>1</v>
      </c>
      <c r="H215" s="166"/>
      <c r="I215" s="166"/>
      <c r="J215" s="167">
        <f t="shared" si="40"/>
        <v>0</v>
      </c>
      <c r="K215" s="168"/>
      <c r="L215" s="28"/>
      <c r="M215" s="169" t="s">
        <v>1</v>
      </c>
      <c r="N215" s="170" t="s">
        <v>37</v>
      </c>
      <c r="T215" s="55"/>
      <c r="AT215" s="13" t="s">
        <v>300</v>
      </c>
      <c r="AU215" s="13" t="s">
        <v>79</v>
      </c>
      <c r="AY215" s="13" t="s">
        <v>300</v>
      </c>
      <c r="BE215" s="149">
        <f t="shared" si="41"/>
        <v>0</v>
      </c>
      <c r="BF215" s="149">
        <f t="shared" si="42"/>
        <v>0</v>
      </c>
      <c r="BG215" s="149">
        <f t="shared" si="43"/>
        <v>0</v>
      </c>
      <c r="BH215" s="149">
        <f t="shared" si="44"/>
        <v>0</v>
      </c>
      <c r="BI215" s="149">
        <f t="shared" si="45"/>
        <v>0</v>
      </c>
      <c r="BJ215" s="13" t="s">
        <v>153</v>
      </c>
      <c r="BK215" s="150">
        <f t="shared" si="46"/>
        <v>0</v>
      </c>
    </row>
    <row r="216" spans="2:63" s="1" customFormat="1" ht="16.350000000000001" customHeight="1">
      <c r="B216" s="28"/>
      <c r="C216" s="162" t="s">
        <v>1</v>
      </c>
      <c r="D216" s="162" t="s">
        <v>148</v>
      </c>
      <c r="E216" s="163" t="s">
        <v>1</v>
      </c>
      <c r="F216" s="164" t="s">
        <v>1</v>
      </c>
      <c r="G216" s="165" t="s">
        <v>1</v>
      </c>
      <c r="H216" s="166"/>
      <c r="I216" s="166"/>
      <c r="J216" s="167">
        <f t="shared" si="40"/>
        <v>0</v>
      </c>
      <c r="K216" s="168"/>
      <c r="L216" s="28"/>
      <c r="M216" s="169" t="s">
        <v>1</v>
      </c>
      <c r="N216" s="170" t="s">
        <v>37</v>
      </c>
      <c r="T216" s="55"/>
      <c r="AT216" s="13" t="s">
        <v>300</v>
      </c>
      <c r="AU216" s="13" t="s">
        <v>79</v>
      </c>
      <c r="AY216" s="13" t="s">
        <v>300</v>
      </c>
      <c r="BE216" s="149">
        <f t="shared" si="41"/>
        <v>0</v>
      </c>
      <c r="BF216" s="149">
        <f t="shared" si="42"/>
        <v>0</v>
      </c>
      <c r="BG216" s="149">
        <f t="shared" si="43"/>
        <v>0</v>
      </c>
      <c r="BH216" s="149">
        <f t="shared" si="44"/>
        <v>0</v>
      </c>
      <c r="BI216" s="149">
        <f t="shared" si="45"/>
        <v>0</v>
      </c>
      <c r="BJ216" s="13" t="s">
        <v>153</v>
      </c>
      <c r="BK216" s="150">
        <f t="shared" si="46"/>
        <v>0</v>
      </c>
    </row>
    <row r="217" spans="2:63" s="1" customFormat="1" ht="16.350000000000001" customHeight="1">
      <c r="B217" s="28"/>
      <c r="C217" s="162" t="s">
        <v>1</v>
      </c>
      <c r="D217" s="162" t="s">
        <v>148</v>
      </c>
      <c r="E217" s="163" t="s">
        <v>1</v>
      </c>
      <c r="F217" s="164" t="s">
        <v>1</v>
      </c>
      <c r="G217" s="165" t="s">
        <v>1</v>
      </c>
      <c r="H217" s="166"/>
      <c r="I217" s="166"/>
      <c r="J217" s="167">
        <f t="shared" si="40"/>
        <v>0</v>
      </c>
      <c r="K217" s="168"/>
      <c r="L217" s="28"/>
      <c r="M217" s="169" t="s">
        <v>1</v>
      </c>
      <c r="N217" s="170" t="s">
        <v>37</v>
      </c>
      <c r="T217" s="55"/>
      <c r="AT217" s="13" t="s">
        <v>300</v>
      </c>
      <c r="AU217" s="13" t="s">
        <v>79</v>
      </c>
      <c r="AY217" s="13" t="s">
        <v>300</v>
      </c>
      <c r="BE217" s="149">
        <f t="shared" si="41"/>
        <v>0</v>
      </c>
      <c r="BF217" s="149">
        <f t="shared" si="42"/>
        <v>0</v>
      </c>
      <c r="BG217" s="149">
        <f t="shared" si="43"/>
        <v>0</v>
      </c>
      <c r="BH217" s="149">
        <f t="shared" si="44"/>
        <v>0</v>
      </c>
      <c r="BI217" s="149">
        <f t="shared" si="45"/>
        <v>0</v>
      </c>
      <c r="BJ217" s="13" t="s">
        <v>153</v>
      </c>
      <c r="BK217" s="150">
        <f t="shared" si="46"/>
        <v>0</v>
      </c>
    </row>
    <row r="218" spans="2:63" s="1" customFormat="1" ht="16.350000000000001" customHeight="1">
      <c r="B218" s="28"/>
      <c r="C218" s="162" t="s">
        <v>1</v>
      </c>
      <c r="D218" s="162" t="s">
        <v>148</v>
      </c>
      <c r="E218" s="163" t="s">
        <v>1</v>
      </c>
      <c r="F218" s="164" t="s">
        <v>1</v>
      </c>
      <c r="G218" s="165" t="s">
        <v>1</v>
      </c>
      <c r="H218" s="166"/>
      <c r="I218" s="166"/>
      <c r="J218" s="167">
        <f t="shared" si="40"/>
        <v>0</v>
      </c>
      <c r="K218" s="168"/>
      <c r="L218" s="28"/>
      <c r="M218" s="169" t="s">
        <v>1</v>
      </c>
      <c r="N218" s="170" t="s">
        <v>37</v>
      </c>
      <c r="O218" s="171"/>
      <c r="P218" s="171"/>
      <c r="Q218" s="171"/>
      <c r="R218" s="171"/>
      <c r="S218" s="171"/>
      <c r="T218" s="172"/>
      <c r="AT218" s="13" t="s">
        <v>300</v>
      </c>
      <c r="AU218" s="13" t="s">
        <v>79</v>
      </c>
      <c r="AY218" s="13" t="s">
        <v>300</v>
      </c>
      <c r="BE218" s="149">
        <f t="shared" si="41"/>
        <v>0</v>
      </c>
      <c r="BF218" s="149">
        <f t="shared" si="42"/>
        <v>0</v>
      </c>
      <c r="BG218" s="149">
        <f t="shared" si="43"/>
        <v>0</v>
      </c>
      <c r="BH218" s="149">
        <f t="shared" si="44"/>
        <v>0</v>
      </c>
      <c r="BI218" s="149">
        <f t="shared" si="45"/>
        <v>0</v>
      </c>
      <c r="BJ218" s="13" t="s">
        <v>153</v>
      </c>
      <c r="BK218" s="150">
        <f t="shared" si="46"/>
        <v>0</v>
      </c>
    </row>
    <row r="219" spans="2:63" s="1" customFormat="1" ht="6.95" customHeight="1">
      <c r="B219" s="43"/>
      <c r="C219" s="44"/>
      <c r="D219" s="44"/>
      <c r="E219" s="44"/>
      <c r="F219" s="44"/>
      <c r="G219" s="44"/>
      <c r="H219" s="44"/>
      <c r="I219" s="44"/>
      <c r="J219" s="44"/>
      <c r="K219" s="44"/>
      <c r="L219" s="28"/>
    </row>
  </sheetData>
  <autoFilter ref="C129:K218" xr:uid="{00000000-0009-0000-0000-000003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09:D219" xr:uid="{00000000-0002-0000-0300-000000000000}">
      <formula1>"K, M"</formula1>
    </dataValidation>
    <dataValidation type="list" allowBlank="1" showInputMessage="1" showErrorMessage="1" error="Povolené sú hodnoty základná, znížená, nulová." sqref="N209:N219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1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89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829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ROUND(J130,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ROUND((ROUND((SUM(BE130:BE204)),  3) + SUM(BE206:BE215)), 3)</f>
        <v>0</v>
      </c>
      <c r="G33" s="91"/>
      <c r="H33" s="91"/>
      <c r="I33" s="92">
        <v>0.2</v>
      </c>
      <c r="J33" s="90">
        <f>ROUND((ROUND(((SUM(BE130:BE204))*I33),  3) + (SUM(BE206:BE215)*I33)),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ROUND((ROUND((SUM(BF130:BF204)),  3) + SUM(BF206:BF215)), 3)</f>
        <v>0</v>
      </c>
      <c r="G34" s="91"/>
      <c r="H34" s="91"/>
      <c r="I34" s="92">
        <v>0.2</v>
      </c>
      <c r="J34" s="90">
        <f>ROUND((ROUND(((SUM(BF130:BF204))*I34),  3) + (SUM(BF206:BF215)*I34)),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ROUND((ROUND((SUM(BG130:BG204)),  3) + SUM(BG206:BG215)),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ROUND((ROUND((SUM(BH130:BH204)),  3) + SUM(BH206:BH215)),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ROUND((ROUND((SUM(BI130:BI204)),  3) + SUM(BI206:BI215)),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SO 3.3 - Beach volejbal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J130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119</v>
      </c>
      <c r="E97" s="108"/>
      <c r="F97" s="108"/>
      <c r="G97" s="108"/>
      <c r="H97" s="108"/>
      <c r="I97" s="108"/>
      <c r="J97" s="109">
        <f>J131</f>
        <v>0</v>
      </c>
      <c r="L97" s="106"/>
    </row>
    <row r="98" spans="2:12" s="9" customFormat="1" ht="19.899999999999999" customHeight="1">
      <c r="B98" s="110"/>
      <c r="D98" s="111" t="s">
        <v>718</v>
      </c>
      <c r="E98" s="112"/>
      <c r="F98" s="112"/>
      <c r="G98" s="112"/>
      <c r="H98" s="112"/>
      <c r="I98" s="112"/>
      <c r="J98" s="113">
        <f>J132</f>
        <v>0</v>
      </c>
      <c r="L98" s="110"/>
    </row>
    <row r="99" spans="2:12" s="9" customFormat="1" ht="19.899999999999999" customHeight="1">
      <c r="B99" s="110"/>
      <c r="D99" s="111" t="s">
        <v>121</v>
      </c>
      <c r="E99" s="112"/>
      <c r="F99" s="112"/>
      <c r="G99" s="112"/>
      <c r="H99" s="112"/>
      <c r="I99" s="112"/>
      <c r="J99" s="113">
        <f>J142</f>
        <v>0</v>
      </c>
      <c r="L99" s="110"/>
    </row>
    <row r="100" spans="2:12" s="9" customFormat="1" ht="19.899999999999999" customHeight="1">
      <c r="B100" s="110"/>
      <c r="D100" s="111" t="s">
        <v>830</v>
      </c>
      <c r="E100" s="112"/>
      <c r="F100" s="112"/>
      <c r="G100" s="112"/>
      <c r="H100" s="112"/>
      <c r="I100" s="112"/>
      <c r="J100" s="113">
        <f>J155</f>
        <v>0</v>
      </c>
      <c r="L100" s="110"/>
    </row>
    <row r="101" spans="2:12" s="9" customFormat="1" ht="19.899999999999999" customHeight="1">
      <c r="B101" s="110"/>
      <c r="D101" s="111" t="s">
        <v>303</v>
      </c>
      <c r="E101" s="112"/>
      <c r="F101" s="112"/>
      <c r="G101" s="112"/>
      <c r="H101" s="112"/>
      <c r="I101" s="112"/>
      <c r="J101" s="113">
        <f>J159</f>
        <v>0</v>
      </c>
      <c r="L101" s="110"/>
    </row>
    <row r="102" spans="2:12" s="9" customFormat="1" ht="19.899999999999999" customHeight="1">
      <c r="B102" s="110"/>
      <c r="D102" s="111" t="s">
        <v>304</v>
      </c>
      <c r="E102" s="112"/>
      <c r="F102" s="112"/>
      <c r="G102" s="112"/>
      <c r="H102" s="112"/>
      <c r="I102" s="112"/>
      <c r="J102" s="113">
        <f>J180</f>
        <v>0</v>
      </c>
      <c r="L102" s="110"/>
    </row>
    <row r="103" spans="2:12" s="8" customFormat="1" ht="24.95" customHeight="1">
      <c r="B103" s="106"/>
      <c r="D103" s="107" t="s">
        <v>124</v>
      </c>
      <c r="E103" s="108"/>
      <c r="F103" s="108"/>
      <c r="G103" s="108"/>
      <c r="H103" s="108"/>
      <c r="I103" s="108"/>
      <c r="J103" s="109">
        <f>J185</f>
        <v>0</v>
      </c>
      <c r="L103" s="106"/>
    </row>
    <row r="104" spans="2:12" s="9" customFormat="1" ht="19.899999999999999" customHeight="1">
      <c r="B104" s="110"/>
      <c r="D104" s="111" t="s">
        <v>831</v>
      </c>
      <c r="E104" s="112"/>
      <c r="F104" s="112"/>
      <c r="G104" s="112"/>
      <c r="H104" s="112"/>
      <c r="I104" s="112"/>
      <c r="J104" s="113">
        <f>J186</f>
        <v>0</v>
      </c>
      <c r="L104" s="110"/>
    </row>
    <row r="105" spans="2:12" s="9" customFormat="1" ht="19.899999999999999" customHeight="1">
      <c r="B105" s="110"/>
      <c r="D105" s="111" t="s">
        <v>832</v>
      </c>
      <c r="E105" s="112"/>
      <c r="F105" s="112"/>
      <c r="G105" s="112"/>
      <c r="H105" s="112"/>
      <c r="I105" s="112"/>
      <c r="J105" s="113">
        <f>J189</f>
        <v>0</v>
      </c>
      <c r="L105" s="110"/>
    </row>
    <row r="106" spans="2:12" s="9" customFormat="1" ht="19.899999999999999" customHeight="1">
      <c r="B106" s="110"/>
      <c r="D106" s="111" t="s">
        <v>833</v>
      </c>
      <c r="E106" s="112"/>
      <c r="F106" s="112"/>
      <c r="G106" s="112"/>
      <c r="H106" s="112"/>
      <c r="I106" s="112"/>
      <c r="J106" s="113">
        <f>J194</f>
        <v>0</v>
      </c>
      <c r="L106" s="110"/>
    </row>
    <row r="107" spans="2:12" s="9" customFormat="1" ht="19.899999999999999" customHeight="1">
      <c r="B107" s="110"/>
      <c r="D107" s="111" t="s">
        <v>308</v>
      </c>
      <c r="E107" s="112"/>
      <c r="F107" s="112"/>
      <c r="G107" s="112"/>
      <c r="H107" s="112"/>
      <c r="I107" s="112"/>
      <c r="J107" s="113">
        <f>J197</f>
        <v>0</v>
      </c>
      <c r="L107" s="110"/>
    </row>
    <row r="108" spans="2:12" s="8" customFormat="1" ht="24.95" customHeight="1">
      <c r="B108" s="106"/>
      <c r="D108" s="107" t="s">
        <v>834</v>
      </c>
      <c r="E108" s="108"/>
      <c r="F108" s="108"/>
      <c r="G108" s="108"/>
      <c r="H108" s="108"/>
      <c r="I108" s="108"/>
      <c r="J108" s="109">
        <f>J200</f>
        <v>0</v>
      </c>
      <c r="L108" s="106"/>
    </row>
    <row r="109" spans="2:12" s="8" customFormat="1" ht="24.95" customHeight="1">
      <c r="B109" s="106"/>
      <c r="D109" s="107" t="s">
        <v>724</v>
      </c>
      <c r="E109" s="108"/>
      <c r="F109" s="108"/>
      <c r="G109" s="108"/>
      <c r="H109" s="108"/>
      <c r="I109" s="108"/>
      <c r="J109" s="109">
        <f>J203</f>
        <v>0</v>
      </c>
      <c r="L109" s="106"/>
    </row>
    <row r="110" spans="2:12" s="8" customFormat="1" ht="21.75" customHeight="1">
      <c r="B110" s="106"/>
      <c r="D110" s="114" t="s">
        <v>131</v>
      </c>
      <c r="J110" s="115">
        <f>J205</f>
        <v>0</v>
      </c>
      <c r="L110" s="106"/>
    </row>
    <row r="111" spans="2:12" s="1" customFormat="1" ht="21.75" customHeight="1">
      <c r="B111" s="28"/>
      <c r="L111" s="28"/>
    </row>
    <row r="112" spans="2:12" s="1" customFormat="1" ht="6.95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6.95" customHeight="1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4.95" customHeight="1">
      <c r="B117" s="28"/>
      <c r="C117" s="17" t="s">
        <v>132</v>
      </c>
      <c r="L117" s="28"/>
    </row>
    <row r="118" spans="2:12" s="1" customFormat="1" ht="6.95" customHeight="1">
      <c r="B118" s="28"/>
      <c r="L118" s="28"/>
    </row>
    <row r="119" spans="2:12" s="1" customFormat="1" ht="12" customHeight="1">
      <c r="B119" s="28"/>
      <c r="C119" s="23" t="s">
        <v>14</v>
      </c>
      <c r="L119" s="28"/>
    </row>
    <row r="120" spans="2:12" s="1" customFormat="1" ht="16.5" customHeight="1">
      <c r="B120" s="28"/>
      <c r="E120" s="215" t="str">
        <f>E7</f>
        <v>AREÁL VOĽNÉHO ČASU - VOJENSKÝ DVOR - I.ETAPA</v>
      </c>
      <c r="F120" s="216"/>
      <c r="G120" s="216"/>
      <c r="H120" s="216"/>
      <c r="L120" s="28"/>
    </row>
    <row r="121" spans="2:12" s="1" customFormat="1" ht="12" customHeight="1">
      <c r="B121" s="28"/>
      <c r="C121" s="23" t="s">
        <v>112</v>
      </c>
      <c r="L121" s="28"/>
    </row>
    <row r="122" spans="2:12" s="1" customFormat="1" ht="16.5" customHeight="1">
      <c r="B122" s="28"/>
      <c r="E122" s="177" t="str">
        <f>E9</f>
        <v>SO 3.3 - Beach volejbal</v>
      </c>
      <c r="F122" s="217"/>
      <c r="G122" s="217"/>
      <c r="H122" s="217"/>
      <c r="L122" s="28"/>
    </row>
    <row r="123" spans="2:12" s="1" customFormat="1" ht="6.95" customHeight="1">
      <c r="B123" s="28"/>
      <c r="L123" s="28"/>
    </row>
    <row r="124" spans="2:12" s="1" customFormat="1" ht="12" customHeight="1">
      <c r="B124" s="28"/>
      <c r="C124" s="23" t="s">
        <v>18</v>
      </c>
      <c r="F124" s="21" t="str">
        <f>F12</f>
        <v xml:space="preserve"> </v>
      </c>
      <c r="I124" s="23" t="s">
        <v>20</v>
      </c>
      <c r="J124" s="51" t="str">
        <f>IF(J12="","",J12)</f>
        <v>20. 3. 2023</v>
      </c>
      <c r="L124" s="28"/>
    </row>
    <row r="125" spans="2:12" s="1" customFormat="1" ht="6.95" customHeight="1">
      <c r="B125" s="28"/>
      <c r="L125" s="28"/>
    </row>
    <row r="126" spans="2:12" s="1" customFormat="1" ht="15.2" customHeight="1">
      <c r="B126" s="28"/>
      <c r="C126" s="23" t="s">
        <v>22</v>
      </c>
      <c r="F126" s="21" t="str">
        <f>E15</f>
        <v xml:space="preserve"> </v>
      </c>
      <c r="I126" s="23" t="s">
        <v>27</v>
      </c>
      <c r="J126" s="26" t="str">
        <f>E21</f>
        <v xml:space="preserve"> </v>
      </c>
      <c r="L126" s="28"/>
    </row>
    <row r="127" spans="2:12" s="1" customFormat="1" ht="15.2" customHeight="1">
      <c r="B127" s="28"/>
      <c r="C127" s="23" t="s">
        <v>25</v>
      </c>
      <c r="F127" s="21" t="str">
        <f>IF(E18="","",E18)</f>
        <v>Vyplň údaj</v>
      </c>
      <c r="I127" s="23" t="s">
        <v>29</v>
      </c>
      <c r="J127" s="26" t="str">
        <f>E24</f>
        <v xml:space="preserve"> </v>
      </c>
      <c r="L127" s="28"/>
    </row>
    <row r="128" spans="2:12" s="1" customFormat="1" ht="10.35" customHeight="1">
      <c r="B128" s="28"/>
      <c r="L128" s="28"/>
    </row>
    <row r="129" spans="2:65" s="10" customFormat="1" ht="29.25" customHeight="1">
      <c r="B129" s="116"/>
      <c r="C129" s="117" t="s">
        <v>133</v>
      </c>
      <c r="D129" s="118" t="s">
        <v>56</v>
      </c>
      <c r="E129" s="118" t="s">
        <v>52</v>
      </c>
      <c r="F129" s="118" t="s">
        <v>53</v>
      </c>
      <c r="G129" s="118" t="s">
        <v>134</v>
      </c>
      <c r="H129" s="118" t="s">
        <v>135</v>
      </c>
      <c r="I129" s="118" t="s">
        <v>136</v>
      </c>
      <c r="J129" s="119" t="s">
        <v>116</v>
      </c>
      <c r="K129" s="120" t="s">
        <v>137</v>
      </c>
      <c r="L129" s="116"/>
      <c r="M129" s="58" t="s">
        <v>1</v>
      </c>
      <c r="N129" s="59" t="s">
        <v>35</v>
      </c>
      <c r="O129" s="59" t="s">
        <v>138</v>
      </c>
      <c r="P129" s="59" t="s">
        <v>139</v>
      </c>
      <c r="Q129" s="59" t="s">
        <v>140</v>
      </c>
      <c r="R129" s="59" t="s">
        <v>141</v>
      </c>
      <c r="S129" s="59" t="s">
        <v>142</v>
      </c>
      <c r="T129" s="60" t="s">
        <v>143</v>
      </c>
    </row>
    <row r="130" spans="2:65" s="1" customFormat="1" ht="22.9" customHeight="1">
      <c r="B130" s="28"/>
      <c r="C130" s="63" t="s">
        <v>117</v>
      </c>
      <c r="J130" s="121">
        <f>BK130</f>
        <v>0</v>
      </c>
      <c r="L130" s="28"/>
      <c r="M130" s="61"/>
      <c r="N130" s="52"/>
      <c r="O130" s="52"/>
      <c r="P130" s="122">
        <f>P131+P185+P200+P203+P205</f>
        <v>0</v>
      </c>
      <c r="Q130" s="52"/>
      <c r="R130" s="122">
        <f>R131+R185+R200+R203+R205</f>
        <v>0</v>
      </c>
      <c r="S130" s="52"/>
      <c r="T130" s="123">
        <f>T131+T185+T200+T203+T205</f>
        <v>0</v>
      </c>
      <c r="AT130" s="13" t="s">
        <v>70</v>
      </c>
      <c r="AU130" s="13" t="s">
        <v>118</v>
      </c>
      <c r="BK130" s="124">
        <f>BK131+BK185+BK200+BK203+BK205</f>
        <v>0</v>
      </c>
    </row>
    <row r="131" spans="2:65" s="11" customFormat="1" ht="25.9" customHeight="1">
      <c r="B131" s="125"/>
      <c r="D131" s="126" t="s">
        <v>70</v>
      </c>
      <c r="E131" s="127" t="s">
        <v>144</v>
      </c>
      <c r="F131" s="127" t="s">
        <v>145</v>
      </c>
      <c r="I131" s="128"/>
      <c r="J131" s="115">
        <f>BK131</f>
        <v>0</v>
      </c>
      <c r="L131" s="125"/>
      <c r="M131" s="129"/>
      <c r="P131" s="130">
        <f>P132+P142+P155+P159+P180</f>
        <v>0</v>
      </c>
      <c r="R131" s="130">
        <f>R132+R142+R155+R159+R180</f>
        <v>0</v>
      </c>
      <c r="T131" s="131">
        <f>T132+T142+T155+T159+T180</f>
        <v>0</v>
      </c>
      <c r="AR131" s="126" t="s">
        <v>79</v>
      </c>
      <c r="AT131" s="132" t="s">
        <v>70</v>
      </c>
      <c r="AU131" s="132" t="s">
        <v>71</v>
      </c>
      <c r="AY131" s="126" t="s">
        <v>146</v>
      </c>
      <c r="BK131" s="133">
        <f>BK132+BK142+BK155+BK159+BK180</f>
        <v>0</v>
      </c>
    </row>
    <row r="132" spans="2:65" s="11" customFormat="1" ht="22.9" customHeight="1">
      <c r="B132" s="125"/>
      <c r="D132" s="126" t="s">
        <v>70</v>
      </c>
      <c r="E132" s="134" t="s">
        <v>79</v>
      </c>
      <c r="F132" s="134" t="s">
        <v>725</v>
      </c>
      <c r="I132" s="128"/>
      <c r="J132" s="135">
        <f>BK132</f>
        <v>0</v>
      </c>
      <c r="L132" s="125"/>
      <c r="M132" s="129"/>
      <c r="P132" s="130">
        <f>SUM(P133:P141)</f>
        <v>0</v>
      </c>
      <c r="R132" s="130">
        <f>SUM(R133:R141)</f>
        <v>0</v>
      </c>
      <c r="T132" s="131">
        <f>SUM(T133:T141)</f>
        <v>0</v>
      </c>
      <c r="AR132" s="126" t="s">
        <v>79</v>
      </c>
      <c r="AT132" s="132" t="s">
        <v>70</v>
      </c>
      <c r="AU132" s="132" t="s">
        <v>79</v>
      </c>
      <c r="AY132" s="126" t="s">
        <v>146</v>
      </c>
      <c r="BK132" s="133">
        <f>SUM(BK133:BK141)</f>
        <v>0</v>
      </c>
    </row>
    <row r="133" spans="2:65" s="1" customFormat="1" ht="21.75" customHeight="1">
      <c r="B133" s="136"/>
      <c r="C133" s="137" t="s">
        <v>79</v>
      </c>
      <c r="D133" s="137" t="s">
        <v>148</v>
      </c>
      <c r="E133" s="138" t="s">
        <v>835</v>
      </c>
      <c r="F133" s="139" t="s">
        <v>836</v>
      </c>
      <c r="G133" s="140" t="s">
        <v>151</v>
      </c>
      <c r="H133" s="141">
        <v>29.28</v>
      </c>
      <c r="I133" s="142"/>
      <c r="J133" s="141">
        <f t="shared" ref="J133:J141" si="0">ROUND(I133*H133,3)</f>
        <v>0</v>
      </c>
      <c r="K133" s="143"/>
      <c r="L133" s="28"/>
      <c r="M133" s="144" t="s">
        <v>1</v>
      </c>
      <c r="N133" s="145" t="s">
        <v>37</v>
      </c>
      <c r="P133" s="146">
        <f t="shared" ref="P133:P141" si="1">O133*H133</f>
        <v>0</v>
      </c>
      <c r="Q133" s="146">
        <v>0</v>
      </c>
      <c r="R133" s="146">
        <f t="shared" ref="R133:R141" si="2">Q133*H133</f>
        <v>0</v>
      </c>
      <c r="S133" s="146">
        <v>0</v>
      </c>
      <c r="T133" s="147">
        <f t="shared" ref="T133:T141" si="3">S133*H133</f>
        <v>0</v>
      </c>
      <c r="AR133" s="148" t="s">
        <v>152</v>
      </c>
      <c r="AT133" s="148" t="s">
        <v>148</v>
      </c>
      <c r="AU133" s="148" t="s">
        <v>153</v>
      </c>
      <c r="AY133" s="13" t="s">
        <v>146</v>
      </c>
      <c r="BE133" s="149">
        <f t="shared" ref="BE133:BE141" si="4">IF(N133="základná",J133,0)</f>
        <v>0</v>
      </c>
      <c r="BF133" s="149">
        <f t="shared" ref="BF133:BF141" si="5">IF(N133="znížená",J133,0)</f>
        <v>0</v>
      </c>
      <c r="BG133" s="149">
        <f t="shared" ref="BG133:BG141" si="6">IF(N133="zákl. prenesená",J133,0)</f>
        <v>0</v>
      </c>
      <c r="BH133" s="149">
        <f t="shared" ref="BH133:BH141" si="7">IF(N133="zníž. prenesená",J133,0)</f>
        <v>0</v>
      </c>
      <c r="BI133" s="149">
        <f t="shared" ref="BI133:BI141" si="8">IF(N133="nulová",J133,0)</f>
        <v>0</v>
      </c>
      <c r="BJ133" s="13" t="s">
        <v>153</v>
      </c>
      <c r="BK133" s="150">
        <f t="shared" ref="BK133:BK141" si="9">ROUND(I133*H133,3)</f>
        <v>0</v>
      </c>
      <c r="BL133" s="13" t="s">
        <v>152</v>
      </c>
      <c r="BM133" s="148" t="s">
        <v>153</v>
      </c>
    </row>
    <row r="134" spans="2:65" s="1" customFormat="1" ht="24.2" customHeight="1">
      <c r="B134" s="136"/>
      <c r="C134" s="137" t="s">
        <v>153</v>
      </c>
      <c r="D134" s="137" t="s">
        <v>148</v>
      </c>
      <c r="E134" s="138" t="s">
        <v>837</v>
      </c>
      <c r="F134" s="139" t="s">
        <v>838</v>
      </c>
      <c r="G134" s="140" t="s">
        <v>151</v>
      </c>
      <c r="H134" s="141">
        <v>5.67</v>
      </c>
      <c r="I134" s="142"/>
      <c r="J134" s="141">
        <f t="shared" si="0"/>
        <v>0</v>
      </c>
      <c r="K134" s="143"/>
      <c r="L134" s="28"/>
      <c r="M134" s="144" t="s">
        <v>1</v>
      </c>
      <c r="N134" s="145" t="s">
        <v>37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152</v>
      </c>
      <c r="AT134" s="148" t="s">
        <v>148</v>
      </c>
      <c r="AU134" s="148" t="s">
        <v>153</v>
      </c>
      <c r="AY134" s="13" t="s">
        <v>146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153</v>
      </c>
      <c r="BK134" s="150">
        <f t="shared" si="9"/>
        <v>0</v>
      </c>
      <c r="BL134" s="13" t="s">
        <v>152</v>
      </c>
      <c r="BM134" s="148" t="s">
        <v>152</v>
      </c>
    </row>
    <row r="135" spans="2:65" s="1" customFormat="1" ht="24.2" customHeight="1">
      <c r="B135" s="136"/>
      <c r="C135" s="137" t="s">
        <v>156</v>
      </c>
      <c r="D135" s="137" t="s">
        <v>148</v>
      </c>
      <c r="E135" s="138" t="s">
        <v>315</v>
      </c>
      <c r="F135" s="139" t="s">
        <v>316</v>
      </c>
      <c r="G135" s="140" t="s">
        <v>151</v>
      </c>
      <c r="H135" s="141">
        <v>29.28</v>
      </c>
      <c r="I135" s="142"/>
      <c r="J135" s="141">
        <f t="shared" si="0"/>
        <v>0</v>
      </c>
      <c r="K135" s="143"/>
      <c r="L135" s="28"/>
      <c r="M135" s="144" t="s">
        <v>1</v>
      </c>
      <c r="N135" s="145" t="s">
        <v>37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152</v>
      </c>
      <c r="AT135" s="148" t="s">
        <v>148</v>
      </c>
      <c r="AU135" s="148" t="s">
        <v>153</v>
      </c>
      <c r="AY135" s="13" t="s">
        <v>146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153</v>
      </c>
      <c r="BK135" s="150">
        <f t="shared" si="9"/>
        <v>0</v>
      </c>
      <c r="BL135" s="13" t="s">
        <v>152</v>
      </c>
      <c r="BM135" s="148" t="s">
        <v>159</v>
      </c>
    </row>
    <row r="136" spans="2:65" s="1" customFormat="1" ht="21.75" customHeight="1">
      <c r="B136" s="136"/>
      <c r="C136" s="137" t="s">
        <v>152</v>
      </c>
      <c r="D136" s="137" t="s">
        <v>148</v>
      </c>
      <c r="E136" s="138" t="s">
        <v>149</v>
      </c>
      <c r="F136" s="139" t="s">
        <v>150</v>
      </c>
      <c r="G136" s="140" t="s">
        <v>151</v>
      </c>
      <c r="H136" s="141">
        <v>44.046999999999997</v>
      </c>
      <c r="I136" s="142"/>
      <c r="J136" s="141">
        <f t="shared" si="0"/>
        <v>0</v>
      </c>
      <c r="K136" s="143"/>
      <c r="L136" s="28"/>
      <c r="M136" s="144" t="s">
        <v>1</v>
      </c>
      <c r="N136" s="145" t="s">
        <v>37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152</v>
      </c>
      <c r="AT136" s="148" t="s">
        <v>148</v>
      </c>
      <c r="AU136" s="148" t="s">
        <v>153</v>
      </c>
      <c r="AY136" s="13" t="s">
        <v>146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153</v>
      </c>
      <c r="BK136" s="150">
        <f t="shared" si="9"/>
        <v>0</v>
      </c>
      <c r="BL136" s="13" t="s">
        <v>152</v>
      </c>
      <c r="BM136" s="148" t="s">
        <v>162</v>
      </c>
    </row>
    <row r="137" spans="2:65" s="1" customFormat="1" ht="37.9" customHeight="1">
      <c r="B137" s="136"/>
      <c r="C137" s="137" t="s">
        <v>163</v>
      </c>
      <c r="D137" s="137" t="s">
        <v>148</v>
      </c>
      <c r="E137" s="138" t="s">
        <v>319</v>
      </c>
      <c r="F137" s="139" t="s">
        <v>320</v>
      </c>
      <c r="G137" s="140" t="s">
        <v>151</v>
      </c>
      <c r="H137" s="141">
        <v>44.046999999999997</v>
      </c>
      <c r="I137" s="142"/>
      <c r="J137" s="141">
        <f t="shared" si="0"/>
        <v>0</v>
      </c>
      <c r="K137" s="143"/>
      <c r="L137" s="28"/>
      <c r="M137" s="144" t="s">
        <v>1</v>
      </c>
      <c r="N137" s="145" t="s">
        <v>37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152</v>
      </c>
      <c r="AT137" s="148" t="s">
        <v>148</v>
      </c>
      <c r="AU137" s="148" t="s">
        <v>153</v>
      </c>
      <c r="AY137" s="13" t="s">
        <v>146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153</v>
      </c>
      <c r="BK137" s="150">
        <f t="shared" si="9"/>
        <v>0</v>
      </c>
      <c r="BL137" s="13" t="s">
        <v>152</v>
      </c>
      <c r="BM137" s="148" t="s">
        <v>166</v>
      </c>
    </row>
    <row r="138" spans="2:65" s="1" customFormat="1" ht="37.9" customHeight="1">
      <c r="B138" s="136"/>
      <c r="C138" s="137" t="s">
        <v>159</v>
      </c>
      <c r="D138" s="137" t="s">
        <v>148</v>
      </c>
      <c r="E138" s="138" t="s">
        <v>154</v>
      </c>
      <c r="F138" s="139" t="s">
        <v>155</v>
      </c>
      <c r="G138" s="140" t="s">
        <v>151</v>
      </c>
      <c r="H138" s="141">
        <v>55.197000000000003</v>
      </c>
      <c r="I138" s="142"/>
      <c r="J138" s="141">
        <f t="shared" si="0"/>
        <v>0</v>
      </c>
      <c r="K138" s="143"/>
      <c r="L138" s="28"/>
      <c r="M138" s="144" t="s">
        <v>1</v>
      </c>
      <c r="N138" s="145" t="s">
        <v>37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152</v>
      </c>
      <c r="AT138" s="148" t="s">
        <v>148</v>
      </c>
      <c r="AU138" s="148" t="s">
        <v>153</v>
      </c>
      <c r="AY138" s="13" t="s">
        <v>146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153</v>
      </c>
      <c r="BK138" s="150">
        <f t="shared" si="9"/>
        <v>0</v>
      </c>
      <c r="BL138" s="13" t="s">
        <v>152</v>
      </c>
      <c r="BM138" s="148" t="s">
        <v>170</v>
      </c>
    </row>
    <row r="139" spans="2:65" s="1" customFormat="1" ht="24.2" customHeight="1">
      <c r="B139" s="136"/>
      <c r="C139" s="137" t="s">
        <v>171</v>
      </c>
      <c r="D139" s="137" t="s">
        <v>148</v>
      </c>
      <c r="E139" s="138" t="s">
        <v>157</v>
      </c>
      <c r="F139" s="139" t="s">
        <v>158</v>
      </c>
      <c r="G139" s="140" t="s">
        <v>151</v>
      </c>
      <c r="H139" s="141">
        <v>55.197000000000003</v>
      </c>
      <c r="I139" s="142"/>
      <c r="J139" s="141">
        <f t="shared" si="0"/>
        <v>0</v>
      </c>
      <c r="K139" s="143"/>
      <c r="L139" s="28"/>
      <c r="M139" s="144" t="s">
        <v>1</v>
      </c>
      <c r="N139" s="145" t="s">
        <v>37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152</v>
      </c>
      <c r="AT139" s="148" t="s">
        <v>148</v>
      </c>
      <c r="AU139" s="148" t="s">
        <v>153</v>
      </c>
      <c r="AY139" s="13" t="s">
        <v>146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153</v>
      </c>
      <c r="BK139" s="150">
        <f t="shared" si="9"/>
        <v>0</v>
      </c>
      <c r="BL139" s="13" t="s">
        <v>152</v>
      </c>
      <c r="BM139" s="148" t="s">
        <v>175</v>
      </c>
    </row>
    <row r="140" spans="2:65" s="1" customFormat="1" ht="16.5" customHeight="1">
      <c r="B140" s="136"/>
      <c r="C140" s="137" t="s">
        <v>162</v>
      </c>
      <c r="D140" s="137" t="s">
        <v>148</v>
      </c>
      <c r="E140" s="138" t="s">
        <v>164</v>
      </c>
      <c r="F140" s="139" t="s">
        <v>165</v>
      </c>
      <c r="G140" s="140" t="s">
        <v>151</v>
      </c>
      <c r="H140" s="141">
        <v>55.197000000000003</v>
      </c>
      <c r="I140" s="142"/>
      <c r="J140" s="141">
        <f t="shared" si="0"/>
        <v>0</v>
      </c>
      <c r="K140" s="143"/>
      <c r="L140" s="28"/>
      <c r="M140" s="144" t="s">
        <v>1</v>
      </c>
      <c r="N140" s="145" t="s">
        <v>37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152</v>
      </c>
      <c r="AT140" s="148" t="s">
        <v>148</v>
      </c>
      <c r="AU140" s="148" t="s">
        <v>153</v>
      </c>
      <c r="AY140" s="13" t="s">
        <v>146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153</v>
      </c>
      <c r="BK140" s="150">
        <f t="shared" si="9"/>
        <v>0</v>
      </c>
      <c r="BL140" s="13" t="s">
        <v>152</v>
      </c>
      <c r="BM140" s="148" t="s">
        <v>178</v>
      </c>
    </row>
    <row r="141" spans="2:65" s="1" customFormat="1" ht="33" customHeight="1">
      <c r="B141" s="136"/>
      <c r="C141" s="137" t="s">
        <v>179</v>
      </c>
      <c r="D141" s="137" t="s">
        <v>148</v>
      </c>
      <c r="E141" s="138" t="s">
        <v>332</v>
      </c>
      <c r="F141" s="139" t="s">
        <v>333</v>
      </c>
      <c r="G141" s="140" t="s">
        <v>151</v>
      </c>
      <c r="H141" s="141">
        <v>20.72</v>
      </c>
      <c r="I141" s="142"/>
      <c r="J141" s="141">
        <f t="shared" si="0"/>
        <v>0</v>
      </c>
      <c r="K141" s="143"/>
      <c r="L141" s="28"/>
      <c r="M141" s="144" t="s">
        <v>1</v>
      </c>
      <c r="N141" s="145" t="s">
        <v>37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152</v>
      </c>
      <c r="AT141" s="148" t="s">
        <v>148</v>
      </c>
      <c r="AU141" s="148" t="s">
        <v>153</v>
      </c>
      <c r="AY141" s="13" t="s">
        <v>146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153</v>
      </c>
      <c r="BK141" s="150">
        <f t="shared" si="9"/>
        <v>0</v>
      </c>
      <c r="BL141" s="13" t="s">
        <v>152</v>
      </c>
      <c r="BM141" s="148" t="s">
        <v>182</v>
      </c>
    </row>
    <row r="142" spans="2:65" s="11" customFormat="1" ht="22.9" customHeight="1">
      <c r="B142" s="125"/>
      <c r="D142" s="126" t="s">
        <v>70</v>
      </c>
      <c r="E142" s="134" t="s">
        <v>153</v>
      </c>
      <c r="F142" s="134" t="s">
        <v>167</v>
      </c>
      <c r="I142" s="128"/>
      <c r="J142" s="135">
        <f>BK142</f>
        <v>0</v>
      </c>
      <c r="L142" s="125"/>
      <c r="M142" s="129"/>
      <c r="P142" s="130">
        <f>SUM(P143:P154)</f>
        <v>0</v>
      </c>
      <c r="R142" s="130">
        <f>SUM(R143:R154)</f>
        <v>0</v>
      </c>
      <c r="T142" s="131">
        <f>SUM(T143:T154)</f>
        <v>0</v>
      </c>
      <c r="AR142" s="126" t="s">
        <v>79</v>
      </c>
      <c r="AT142" s="132" t="s">
        <v>70</v>
      </c>
      <c r="AU142" s="132" t="s">
        <v>79</v>
      </c>
      <c r="AY142" s="126" t="s">
        <v>146</v>
      </c>
      <c r="BK142" s="133">
        <f>SUM(BK143:BK154)</f>
        <v>0</v>
      </c>
    </row>
    <row r="143" spans="2:65" s="1" customFormat="1" ht="33" customHeight="1">
      <c r="B143" s="136"/>
      <c r="C143" s="137" t="s">
        <v>166</v>
      </c>
      <c r="D143" s="137" t="s">
        <v>148</v>
      </c>
      <c r="E143" s="138" t="s">
        <v>839</v>
      </c>
      <c r="F143" s="139" t="s">
        <v>840</v>
      </c>
      <c r="G143" s="140" t="s">
        <v>151</v>
      </c>
      <c r="H143" s="141">
        <v>57.819000000000003</v>
      </c>
      <c r="I143" s="142"/>
      <c r="J143" s="141">
        <f t="shared" ref="J143:J154" si="10">ROUND(I143*H143,3)</f>
        <v>0</v>
      </c>
      <c r="K143" s="143"/>
      <c r="L143" s="28"/>
      <c r="M143" s="144" t="s">
        <v>1</v>
      </c>
      <c r="N143" s="145" t="s">
        <v>37</v>
      </c>
      <c r="P143" s="146">
        <f t="shared" ref="P143:P154" si="11">O143*H143</f>
        <v>0</v>
      </c>
      <c r="Q143" s="146">
        <v>0</v>
      </c>
      <c r="R143" s="146">
        <f t="shared" ref="R143:R154" si="12">Q143*H143</f>
        <v>0</v>
      </c>
      <c r="S143" s="146">
        <v>0</v>
      </c>
      <c r="T143" s="147">
        <f t="shared" ref="T143:T154" si="13">S143*H143</f>
        <v>0</v>
      </c>
      <c r="AR143" s="148" t="s">
        <v>152</v>
      </c>
      <c r="AT143" s="148" t="s">
        <v>148</v>
      </c>
      <c r="AU143" s="148" t="s">
        <v>153</v>
      </c>
      <c r="AY143" s="13" t="s">
        <v>146</v>
      </c>
      <c r="BE143" s="149">
        <f t="shared" ref="BE143:BE154" si="14">IF(N143="základná",J143,0)</f>
        <v>0</v>
      </c>
      <c r="BF143" s="149">
        <f t="shared" ref="BF143:BF154" si="15">IF(N143="znížená",J143,0)</f>
        <v>0</v>
      </c>
      <c r="BG143" s="149">
        <f t="shared" ref="BG143:BG154" si="16">IF(N143="zákl. prenesená",J143,0)</f>
        <v>0</v>
      </c>
      <c r="BH143" s="149">
        <f t="shared" ref="BH143:BH154" si="17">IF(N143="zníž. prenesená",J143,0)</f>
        <v>0</v>
      </c>
      <c r="BI143" s="149">
        <f t="shared" ref="BI143:BI154" si="18">IF(N143="nulová",J143,0)</f>
        <v>0</v>
      </c>
      <c r="BJ143" s="13" t="s">
        <v>153</v>
      </c>
      <c r="BK143" s="150">
        <f t="shared" ref="BK143:BK154" si="19">ROUND(I143*H143,3)</f>
        <v>0</v>
      </c>
      <c r="BL143" s="13" t="s">
        <v>152</v>
      </c>
      <c r="BM143" s="148" t="s">
        <v>7</v>
      </c>
    </row>
    <row r="144" spans="2:65" s="1" customFormat="1" ht="24.2" customHeight="1">
      <c r="B144" s="136"/>
      <c r="C144" s="137" t="s">
        <v>186</v>
      </c>
      <c r="D144" s="137" t="s">
        <v>148</v>
      </c>
      <c r="E144" s="138" t="s">
        <v>389</v>
      </c>
      <c r="F144" s="139" t="s">
        <v>390</v>
      </c>
      <c r="G144" s="140" t="s">
        <v>151</v>
      </c>
      <c r="H144" s="141">
        <v>2.8</v>
      </c>
      <c r="I144" s="142"/>
      <c r="J144" s="141">
        <f t="shared" si="10"/>
        <v>0</v>
      </c>
      <c r="K144" s="143"/>
      <c r="L144" s="28"/>
      <c r="M144" s="144" t="s">
        <v>1</v>
      </c>
      <c r="N144" s="145" t="s">
        <v>37</v>
      </c>
      <c r="P144" s="146">
        <f t="shared" si="11"/>
        <v>0</v>
      </c>
      <c r="Q144" s="146">
        <v>0</v>
      </c>
      <c r="R144" s="146">
        <f t="shared" si="12"/>
        <v>0</v>
      </c>
      <c r="S144" s="146">
        <v>0</v>
      </c>
      <c r="T144" s="147">
        <f t="shared" si="13"/>
        <v>0</v>
      </c>
      <c r="AR144" s="148" t="s">
        <v>152</v>
      </c>
      <c r="AT144" s="148" t="s">
        <v>148</v>
      </c>
      <c r="AU144" s="148" t="s">
        <v>153</v>
      </c>
      <c r="AY144" s="13" t="s">
        <v>146</v>
      </c>
      <c r="BE144" s="149">
        <f t="shared" si="14"/>
        <v>0</v>
      </c>
      <c r="BF144" s="149">
        <f t="shared" si="15"/>
        <v>0</v>
      </c>
      <c r="BG144" s="149">
        <f t="shared" si="16"/>
        <v>0</v>
      </c>
      <c r="BH144" s="149">
        <f t="shared" si="17"/>
        <v>0</v>
      </c>
      <c r="BI144" s="149">
        <f t="shared" si="18"/>
        <v>0</v>
      </c>
      <c r="BJ144" s="13" t="s">
        <v>153</v>
      </c>
      <c r="BK144" s="150">
        <f t="shared" si="19"/>
        <v>0</v>
      </c>
      <c r="BL144" s="13" t="s">
        <v>152</v>
      </c>
      <c r="BM144" s="148" t="s">
        <v>189</v>
      </c>
    </row>
    <row r="145" spans="2:65" s="1" customFormat="1" ht="24.2" customHeight="1">
      <c r="B145" s="136"/>
      <c r="C145" s="137" t="s">
        <v>170</v>
      </c>
      <c r="D145" s="137" t="s">
        <v>148</v>
      </c>
      <c r="E145" s="138" t="s">
        <v>841</v>
      </c>
      <c r="F145" s="139" t="s">
        <v>842</v>
      </c>
      <c r="G145" s="140" t="s">
        <v>151</v>
      </c>
      <c r="H145" s="141">
        <v>4.625</v>
      </c>
      <c r="I145" s="142"/>
      <c r="J145" s="141">
        <f t="shared" si="10"/>
        <v>0</v>
      </c>
      <c r="K145" s="143"/>
      <c r="L145" s="28"/>
      <c r="M145" s="144" t="s">
        <v>1</v>
      </c>
      <c r="N145" s="145" t="s">
        <v>37</v>
      </c>
      <c r="P145" s="146">
        <f t="shared" si="11"/>
        <v>0</v>
      </c>
      <c r="Q145" s="146">
        <v>0</v>
      </c>
      <c r="R145" s="146">
        <f t="shared" si="12"/>
        <v>0</v>
      </c>
      <c r="S145" s="146">
        <v>0</v>
      </c>
      <c r="T145" s="147">
        <f t="shared" si="13"/>
        <v>0</v>
      </c>
      <c r="AR145" s="148" t="s">
        <v>152</v>
      </c>
      <c r="AT145" s="148" t="s">
        <v>148</v>
      </c>
      <c r="AU145" s="148" t="s">
        <v>153</v>
      </c>
      <c r="AY145" s="13" t="s">
        <v>146</v>
      </c>
      <c r="BE145" s="149">
        <f t="shared" si="14"/>
        <v>0</v>
      </c>
      <c r="BF145" s="149">
        <f t="shared" si="15"/>
        <v>0</v>
      </c>
      <c r="BG145" s="149">
        <f t="shared" si="16"/>
        <v>0</v>
      </c>
      <c r="BH145" s="149">
        <f t="shared" si="17"/>
        <v>0</v>
      </c>
      <c r="BI145" s="149">
        <f t="shared" si="18"/>
        <v>0</v>
      </c>
      <c r="BJ145" s="13" t="s">
        <v>153</v>
      </c>
      <c r="BK145" s="150">
        <f t="shared" si="19"/>
        <v>0</v>
      </c>
      <c r="BL145" s="13" t="s">
        <v>152</v>
      </c>
      <c r="BM145" s="148" t="s">
        <v>192</v>
      </c>
    </row>
    <row r="146" spans="2:65" s="1" customFormat="1" ht="24.2" customHeight="1">
      <c r="B146" s="136"/>
      <c r="C146" s="137" t="s">
        <v>193</v>
      </c>
      <c r="D146" s="137" t="s">
        <v>148</v>
      </c>
      <c r="E146" s="138" t="s">
        <v>843</v>
      </c>
      <c r="F146" s="139" t="s">
        <v>844</v>
      </c>
      <c r="G146" s="140" t="s">
        <v>151</v>
      </c>
      <c r="H146" s="141">
        <v>70.2</v>
      </c>
      <c r="I146" s="142"/>
      <c r="J146" s="141">
        <f t="shared" si="10"/>
        <v>0</v>
      </c>
      <c r="K146" s="143"/>
      <c r="L146" s="28"/>
      <c r="M146" s="144" t="s">
        <v>1</v>
      </c>
      <c r="N146" s="145" t="s">
        <v>37</v>
      </c>
      <c r="P146" s="146">
        <f t="shared" si="11"/>
        <v>0</v>
      </c>
      <c r="Q146" s="146">
        <v>0</v>
      </c>
      <c r="R146" s="146">
        <f t="shared" si="12"/>
        <v>0</v>
      </c>
      <c r="S146" s="146">
        <v>0</v>
      </c>
      <c r="T146" s="147">
        <f t="shared" si="13"/>
        <v>0</v>
      </c>
      <c r="AR146" s="148" t="s">
        <v>152</v>
      </c>
      <c r="AT146" s="148" t="s">
        <v>148</v>
      </c>
      <c r="AU146" s="148" t="s">
        <v>153</v>
      </c>
      <c r="AY146" s="13" t="s">
        <v>146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3" t="s">
        <v>153</v>
      </c>
      <c r="BK146" s="150">
        <f t="shared" si="19"/>
        <v>0</v>
      </c>
      <c r="BL146" s="13" t="s">
        <v>152</v>
      </c>
      <c r="BM146" s="148" t="s">
        <v>196</v>
      </c>
    </row>
    <row r="147" spans="2:65" s="1" customFormat="1" ht="24.2" customHeight="1">
      <c r="B147" s="136"/>
      <c r="C147" s="137" t="s">
        <v>175</v>
      </c>
      <c r="D147" s="137" t="s">
        <v>148</v>
      </c>
      <c r="E147" s="138" t="s">
        <v>845</v>
      </c>
      <c r="F147" s="139" t="s">
        <v>846</v>
      </c>
      <c r="G147" s="140" t="s">
        <v>151</v>
      </c>
      <c r="H147" s="141">
        <v>16.396000000000001</v>
      </c>
      <c r="I147" s="142"/>
      <c r="J147" s="141">
        <f t="shared" si="10"/>
        <v>0</v>
      </c>
      <c r="K147" s="143"/>
      <c r="L147" s="28"/>
      <c r="M147" s="144" t="s">
        <v>1</v>
      </c>
      <c r="N147" s="145" t="s">
        <v>37</v>
      </c>
      <c r="P147" s="146">
        <f t="shared" si="11"/>
        <v>0</v>
      </c>
      <c r="Q147" s="146">
        <v>0</v>
      </c>
      <c r="R147" s="146">
        <f t="shared" si="12"/>
        <v>0</v>
      </c>
      <c r="S147" s="146">
        <v>0</v>
      </c>
      <c r="T147" s="147">
        <f t="shared" si="13"/>
        <v>0</v>
      </c>
      <c r="AR147" s="148" t="s">
        <v>152</v>
      </c>
      <c r="AT147" s="148" t="s">
        <v>148</v>
      </c>
      <c r="AU147" s="148" t="s">
        <v>153</v>
      </c>
      <c r="AY147" s="13" t="s">
        <v>146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153</v>
      </c>
      <c r="BK147" s="150">
        <f t="shared" si="19"/>
        <v>0</v>
      </c>
      <c r="BL147" s="13" t="s">
        <v>152</v>
      </c>
      <c r="BM147" s="148" t="s">
        <v>200</v>
      </c>
    </row>
    <row r="148" spans="2:65" s="1" customFormat="1" ht="24.2" customHeight="1">
      <c r="B148" s="136"/>
      <c r="C148" s="137" t="s">
        <v>201</v>
      </c>
      <c r="D148" s="137" t="s">
        <v>148</v>
      </c>
      <c r="E148" s="138" t="s">
        <v>341</v>
      </c>
      <c r="F148" s="139" t="s">
        <v>342</v>
      </c>
      <c r="G148" s="140" t="s">
        <v>151</v>
      </c>
      <c r="H148" s="141">
        <v>3.89</v>
      </c>
      <c r="I148" s="142"/>
      <c r="J148" s="141">
        <f t="shared" si="10"/>
        <v>0</v>
      </c>
      <c r="K148" s="143"/>
      <c r="L148" s="28"/>
      <c r="M148" s="144" t="s">
        <v>1</v>
      </c>
      <c r="N148" s="145" t="s">
        <v>37</v>
      </c>
      <c r="P148" s="146">
        <f t="shared" si="11"/>
        <v>0</v>
      </c>
      <c r="Q148" s="146">
        <v>0</v>
      </c>
      <c r="R148" s="146">
        <f t="shared" si="12"/>
        <v>0</v>
      </c>
      <c r="S148" s="146">
        <v>0</v>
      </c>
      <c r="T148" s="147">
        <f t="shared" si="13"/>
        <v>0</v>
      </c>
      <c r="AR148" s="148" t="s">
        <v>152</v>
      </c>
      <c r="AT148" s="148" t="s">
        <v>148</v>
      </c>
      <c r="AU148" s="148" t="s">
        <v>153</v>
      </c>
      <c r="AY148" s="13" t="s">
        <v>146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153</v>
      </c>
      <c r="BK148" s="150">
        <f t="shared" si="19"/>
        <v>0</v>
      </c>
      <c r="BL148" s="13" t="s">
        <v>152</v>
      </c>
      <c r="BM148" s="148" t="s">
        <v>204</v>
      </c>
    </row>
    <row r="149" spans="2:65" s="1" customFormat="1" ht="24.2" customHeight="1">
      <c r="B149" s="136"/>
      <c r="C149" s="137" t="s">
        <v>178</v>
      </c>
      <c r="D149" s="137" t="s">
        <v>148</v>
      </c>
      <c r="E149" s="138" t="s">
        <v>176</v>
      </c>
      <c r="F149" s="139" t="s">
        <v>177</v>
      </c>
      <c r="G149" s="140" t="s">
        <v>174</v>
      </c>
      <c r="H149" s="141">
        <v>8.8019999999999996</v>
      </c>
      <c r="I149" s="142"/>
      <c r="J149" s="141">
        <f t="shared" si="10"/>
        <v>0</v>
      </c>
      <c r="K149" s="143"/>
      <c r="L149" s="28"/>
      <c r="M149" s="144" t="s">
        <v>1</v>
      </c>
      <c r="N149" s="145" t="s">
        <v>37</v>
      </c>
      <c r="P149" s="146">
        <f t="shared" si="11"/>
        <v>0</v>
      </c>
      <c r="Q149" s="146">
        <v>0</v>
      </c>
      <c r="R149" s="146">
        <f t="shared" si="12"/>
        <v>0</v>
      </c>
      <c r="S149" s="146">
        <v>0</v>
      </c>
      <c r="T149" s="147">
        <f t="shared" si="13"/>
        <v>0</v>
      </c>
      <c r="AR149" s="148" t="s">
        <v>152</v>
      </c>
      <c r="AT149" s="148" t="s">
        <v>148</v>
      </c>
      <c r="AU149" s="148" t="s">
        <v>153</v>
      </c>
      <c r="AY149" s="13" t="s">
        <v>146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153</v>
      </c>
      <c r="BK149" s="150">
        <f t="shared" si="19"/>
        <v>0</v>
      </c>
      <c r="BL149" s="13" t="s">
        <v>152</v>
      </c>
      <c r="BM149" s="148" t="s">
        <v>208</v>
      </c>
    </row>
    <row r="150" spans="2:65" s="1" customFormat="1" ht="24.2" customHeight="1">
      <c r="B150" s="136"/>
      <c r="C150" s="137" t="s">
        <v>209</v>
      </c>
      <c r="D150" s="137" t="s">
        <v>148</v>
      </c>
      <c r="E150" s="138" t="s">
        <v>180</v>
      </c>
      <c r="F150" s="139" t="s">
        <v>181</v>
      </c>
      <c r="G150" s="140" t="s">
        <v>174</v>
      </c>
      <c r="H150" s="141">
        <v>8.8019999999999996</v>
      </c>
      <c r="I150" s="142"/>
      <c r="J150" s="141">
        <f t="shared" si="10"/>
        <v>0</v>
      </c>
      <c r="K150" s="143"/>
      <c r="L150" s="28"/>
      <c r="M150" s="144" t="s">
        <v>1</v>
      </c>
      <c r="N150" s="145" t="s">
        <v>37</v>
      </c>
      <c r="P150" s="146">
        <f t="shared" si="11"/>
        <v>0</v>
      </c>
      <c r="Q150" s="146">
        <v>0</v>
      </c>
      <c r="R150" s="146">
        <f t="shared" si="12"/>
        <v>0</v>
      </c>
      <c r="S150" s="146">
        <v>0</v>
      </c>
      <c r="T150" s="147">
        <f t="shared" si="13"/>
        <v>0</v>
      </c>
      <c r="AR150" s="148" t="s">
        <v>152</v>
      </c>
      <c r="AT150" s="148" t="s">
        <v>148</v>
      </c>
      <c r="AU150" s="148" t="s">
        <v>153</v>
      </c>
      <c r="AY150" s="13" t="s">
        <v>146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153</v>
      </c>
      <c r="BK150" s="150">
        <f t="shared" si="19"/>
        <v>0</v>
      </c>
      <c r="BL150" s="13" t="s">
        <v>152</v>
      </c>
      <c r="BM150" s="148" t="s">
        <v>212</v>
      </c>
    </row>
    <row r="151" spans="2:65" s="1" customFormat="1" ht="33" customHeight="1">
      <c r="B151" s="136"/>
      <c r="C151" s="137" t="s">
        <v>182</v>
      </c>
      <c r="D151" s="137" t="s">
        <v>148</v>
      </c>
      <c r="E151" s="138" t="s">
        <v>847</v>
      </c>
      <c r="F151" s="139" t="s">
        <v>848</v>
      </c>
      <c r="G151" s="140" t="s">
        <v>174</v>
      </c>
      <c r="H151" s="141">
        <v>15.56</v>
      </c>
      <c r="I151" s="142"/>
      <c r="J151" s="141">
        <f t="shared" si="10"/>
        <v>0</v>
      </c>
      <c r="K151" s="143"/>
      <c r="L151" s="28"/>
      <c r="M151" s="144" t="s">
        <v>1</v>
      </c>
      <c r="N151" s="145" t="s">
        <v>37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152</v>
      </c>
      <c r="AT151" s="148" t="s">
        <v>148</v>
      </c>
      <c r="AU151" s="148" t="s">
        <v>153</v>
      </c>
      <c r="AY151" s="13" t="s">
        <v>146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153</v>
      </c>
      <c r="BK151" s="150">
        <f t="shared" si="19"/>
        <v>0</v>
      </c>
      <c r="BL151" s="13" t="s">
        <v>152</v>
      </c>
      <c r="BM151" s="148" t="s">
        <v>215</v>
      </c>
    </row>
    <row r="152" spans="2:65" s="1" customFormat="1" ht="24.2" customHeight="1">
      <c r="B152" s="136"/>
      <c r="C152" s="137" t="s">
        <v>216</v>
      </c>
      <c r="D152" s="137" t="s">
        <v>148</v>
      </c>
      <c r="E152" s="138" t="s">
        <v>399</v>
      </c>
      <c r="F152" s="139" t="s">
        <v>400</v>
      </c>
      <c r="G152" s="140" t="s">
        <v>174</v>
      </c>
      <c r="H152" s="141">
        <v>15.56</v>
      </c>
      <c r="I152" s="142"/>
      <c r="J152" s="141">
        <f t="shared" si="10"/>
        <v>0</v>
      </c>
      <c r="K152" s="143"/>
      <c r="L152" s="28"/>
      <c r="M152" s="144" t="s">
        <v>1</v>
      </c>
      <c r="N152" s="145" t="s">
        <v>37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152</v>
      </c>
      <c r="AT152" s="148" t="s">
        <v>148</v>
      </c>
      <c r="AU152" s="148" t="s">
        <v>153</v>
      </c>
      <c r="AY152" s="13" t="s">
        <v>146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153</v>
      </c>
      <c r="BK152" s="150">
        <f t="shared" si="19"/>
        <v>0</v>
      </c>
      <c r="BL152" s="13" t="s">
        <v>152</v>
      </c>
      <c r="BM152" s="148" t="s">
        <v>219</v>
      </c>
    </row>
    <row r="153" spans="2:65" s="1" customFormat="1" ht="62.65" customHeight="1">
      <c r="B153" s="136"/>
      <c r="C153" s="151" t="s">
        <v>7</v>
      </c>
      <c r="D153" s="151" t="s">
        <v>235</v>
      </c>
      <c r="E153" s="152" t="s">
        <v>849</v>
      </c>
      <c r="F153" s="153" t="s">
        <v>850</v>
      </c>
      <c r="G153" s="154" t="s">
        <v>174</v>
      </c>
      <c r="H153" s="155">
        <v>17.116</v>
      </c>
      <c r="I153" s="156"/>
      <c r="J153" s="155">
        <f t="shared" si="10"/>
        <v>0</v>
      </c>
      <c r="K153" s="157"/>
      <c r="L153" s="158"/>
      <c r="M153" s="159" t="s">
        <v>1</v>
      </c>
      <c r="N153" s="160" t="s">
        <v>37</v>
      </c>
      <c r="P153" s="146">
        <f t="shared" si="11"/>
        <v>0</v>
      </c>
      <c r="Q153" s="146">
        <v>0</v>
      </c>
      <c r="R153" s="146">
        <f t="shared" si="12"/>
        <v>0</v>
      </c>
      <c r="S153" s="146">
        <v>0</v>
      </c>
      <c r="T153" s="147">
        <f t="shared" si="13"/>
        <v>0</v>
      </c>
      <c r="AR153" s="148" t="s">
        <v>162</v>
      </c>
      <c r="AT153" s="148" t="s">
        <v>235</v>
      </c>
      <c r="AU153" s="148" t="s">
        <v>153</v>
      </c>
      <c r="AY153" s="13" t="s">
        <v>146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153</v>
      </c>
      <c r="BK153" s="150">
        <f t="shared" si="19"/>
        <v>0</v>
      </c>
      <c r="BL153" s="13" t="s">
        <v>152</v>
      </c>
      <c r="BM153" s="148" t="s">
        <v>222</v>
      </c>
    </row>
    <row r="154" spans="2:65" s="1" customFormat="1" ht="37.9" customHeight="1">
      <c r="B154" s="136"/>
      <c r="C154" s="137" t="s">
        <v>223</v>
      </c>
      <c r="D154" s="137" t="s">
        <v>148</v>
      </c>
      <c r="E154" s="138" t="s">
        <v>392</v>
      </c>
      <c r="F154" s="139" t="s">
        <v>393</v>
      </c>
      <c r="G154" s="140" t="s">
        <v>151</v>
      </c>
      <c r="H154" s="141">
        <v>0.28000000000000003</v>
      </c>
      <c r="I154" s="142"/>
      <c r="J154" s="141">
        <f t="shared" si="10"/>
        <v>0</v>
      </c>
      <c r="K154" s="143"/>
      <c r="L154" s="28"/>
      <c r="M154" s="144" t="s">
        <v>1</v>
      </c>
      <c r="N154" s="145" t="s">
        <v>37</v>
      </c>
      <c r="P154" s="146">
        <f t="shared" si="11"/>
        <v>0</v>
      </c>
      <c r="Q154" s="146">
        <v>0</v>
      </c>
      <c r="R154" s="146">
        <f t="shared" si="12"/>
        <v>0</v>
      </c>
      <c r="S154" s="146">
        <v>0</v>
      </c>
      <c r="T154" s="147">
        <f t="shared" si="13"/>
        <v>0</v>
      </c>
      <c r="AR154" s="148" t="s">
        <v>152</v>
      </c>
      <c r="AT154" s="148" t="s">
        <v>148</v>
      </c>
      <c r="AU154" s="148" t="s">
        <v>153</v>
      </c>
      <c r="AY154" s="13" t="s">
        <v>146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153</v>
      </c>
      <c r="BK154" s="150">
        <f t="shared" si="19"/>
        <v>0</v>
      </c>
      <c r="BL154" s="13" t="s">
        <v>152</v>
      </c>
      <c r="BM154" s="148" t="s">
        <v>226</v>
      </c>
    </row>
    <row r="155" spans="2:65" s="11" customFormat="1" ht="22.9" customHeight="1">
      <c r="B155" s="125"/>
      <c r="D155" s="126" t="s">
        <v>70</v>
      </c>
      <c r="E155" s="134" t="s">
        <v>163</v>
      </c>
      <c r="F155" s="134" t="s">
        <v>851</v>
      </c>
      <c r="I155" s="128"/>
      <c r="J155" s="135">
        <f>BK155</f>
        <v>0</v>
      </c>
      <c r="L155" s="125"/>
      <c r="M155" s="129"/>
      <c r="P155" s="130">
        <f>SUM(P156:P158)</f>
        <v>0</v>
      </c>
      <c r="R155" s="130">
        <f>SUM(R156:R158)</f>
        <v>0</v>
      </c>
      <c r="T155" s="131">
        <f>SUM(T156:T158)</f>
        <v>0</v>
      </c>
      <c r="AR155" s="126" t="s">
        <v>79</v>
      </c>
      <c r="AT155" s="132" t="s">
        <v>70</v>
      </c>
      <c r="AU155" s="132" t="s">
        <v>79</v>
      </c>
      <c r="AY155" s="126" t="s">
        <v>146</v>
      </c>
      <c r="BK155" s="133">
        <f>SUM(BK156:BK158)</f>
        <v>0</v>
      </c>
    </row>
    <row r="156" spans="2:65" s="1" customFormat="1" ht="16.5" customHeight="1">
      <c r="B156" s="136"/>
      <c r="C156" s="151" t="s">
        <v>189</v>
      </c>
      <c r="D156" s="151" t="s">
        <v>235</v>
      </c>
      <c r="E156" s="152" t="s">
        <v>852</v>
      </c>
      <c r="F156" s="153" t="s">
        <v>853</v>
      </c>
      <c r="G156" s="154" t="s">
        <v>185</v>
      </c>
      <c r="H156" s="155">
        <v>216.45</v>
      </c>
      <c r="I156" s="156"/>
      <c r="J156" s="155">
        <f>ROUND(I156*H156,3)</f>
        <v>0</v>
      </c>
      <c r="K156" s="157"/>
      <c r="L156" s="158"/>
      <c r="M156" s="159" t="s">
        <v>1</v>
      </c>
      <c r="N156" s="160" t="s">
        <v>37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162</v>
      </c>
      <c r="AT156" s="148" t="s">
        <v>235</v>
      </c>
      <c r="AU156" s="148" t="s">
        <v>153</v>
      </c>
      <c r="AY156" s="13" t="s">
        <v>146</v>
      </c>
      <c r="BE156" s="149">
        <f>IF(N156="základná",J156,0)</f>
        <v>0</v>
      </c>
      <c r="BF156" s="149">
        <f>IF(N156="znížená",J156,0)</f>
        <v>0</v>
      </c>
      <c r="BG156" s="149">
        <f>IF(N156="zákl. prenesená",J156,0)</f>
        <v>0</v>
      </c>
      <c r="BH156" s="149">
        <f>IF(N156="zníž. prenesená",J156,0)</f>
        <v>0</v>
      </c>
      <c r="BI156" s="149">
        <f>IF(N156="nulová",J156,0)</f>
        <v>0</v>
      </c>
      <c r="BJ156" s="13" t="s">
        <v>153</v>
      </c>
      <c r="BK156" s="150">
        <f>ROUND(I156*H156,3)</f>
        <v>0</v>
      </c>
      <c r="BL156" s="13" t="s">
        <v>152</v>
      </c>
      <c r="BM156" s="148" t="s">
        <v>229</v>
      </c>
    </row>
    <row r="157" spans="2:65" s="1" customFormat="1" ht="16.5" customHeight="1">
      <c r="B157" s="136"/>
      <c r="C157" s="151" t="s">
        <v>231</v>
      </c>
      <c r="D157" s="151" t="s">
        <v>235</v>
      </c>
      <c r="E157" s="152" t="s">
        <v>854</v>
      </c>
      <c r="F157" s="153" t="s">
        <v>855</v>
      </c>
      <c r="G157" s="154" t="s">
        <v>856</v>
      </c>
      <c r="H157" s="155">
        <v>32</v>
      </c>
      <c r="I157" s="156"/>
      <c r="J157" s="155">
        <f>ROUND(I157*H157,3)</f>
        <v>0</v>
      </c>
      <c r="K157" s="157"/>
      <c r="L157" s="158"/>
      <c r="M157" s="159" t="s">
        <v>1</v>
      </c>
      <c r="N157" s="160" t="s">
        <v>37</v>
      </c>
      <c r="P157" s="146">
        <f>O157*H157</f>
        <v>0</v>
      </c>
      <c r="Q157" s="146">
        <v>0</v>
      </c>
      <c r="R157" s="146">
        <f>Q157*H157</f>
        <v>0</v>
      </c>
      <c r="S157" s="146">
        <v>0</v>
      </c>
      <c r="T157" s="147">
        <f>S157*H157</f>
        <v>0</v>
      </c>
      <c r="AR157" s="148" t="s">
        <v>162</v>
      </c>
      <c r="AT157" s="148" t="s">
        <v>235</v>
      </c>
      <c r="AU157" s="148" t="s">
        <v>153</v>
      </c>
      <c r="AY157" s="13" t="s">
        <v>146</v>
      </c>
      <c r="BE157" s="149">
        <f>IF(N157="základná",J157,0)</f>
        <v>0</v>
      </c>
      <c r="BF157" s="149">
        <f>IF(N157="znížená",J157,0)</f>
        <v>0</v>
      </c>
      <c r="BG157" s="149">
        <f>IF(N157="zákl. prenesená",J157,0)</f>
        <v>0</v>
      </c>
      <c r="BH157" s="149">
        <f>IF(N157="zníž. prenesená",J157,0)</f>
        <v>0</v>
      </c>
      <c r="BI157" s="149">
        <f>IF(N157="nulová",J157,0)</f>
        <v>0</v>
      </c>
      <c r="BJ157" s="13" t="s">
        <v>153</v>
      </c>
      <c r="BK157" s="150">
        <f>ROUND(I157*H157,3)</f>
        <v>0</v>
      </c>
      <c r="BL157" s="13" t="s">
        <v>152</v>
      </c>
      <c r="BM157" s="148" t="s">
        <v>234</v>
      </c>
    </row>
    <row r="158" spans="2:65" s="1" customFormat="1" ht="16.5" customHeight="1">
      <c r="B158" s="136"/>
      <c r="C158" s="151" t="s">
        <v>192</v>
      </c>
      <c r="D158" s="151" t="s">
        <v>235</v>
      </c>
      <c r="E158" s="152" t="s">
        <v>857</v>
      </c>
      <c r="F158" s="153" t="s">
        <v>858</v>
      </c>
      <c r="G158" s="154" t="s">
        <v>174</v>
      </c>
      <c r="H158" s="155">
        <v>468</v>
      </c>
      <c r="I158" s="156"/>
      <c r="J158" s="155">
        <f>ROUND(I158*H158,3)</f>
        <v>0</v>
      </c>
      <c r="K158" s="157"/>
      <c r="L158" s="158"/>
      <c r="M158" s="159" t="s">
        <v>1</v>
      </c>
      <c r="N158" s="160" t="s">
        <v>37</v>
      </c>
      <c r="P158" s="146">
        <f>O158*H158</f>
        <v>0</v>
      </c>
      <c r="Q158" s="146">
        <v>0</v>
      </c>
      <c r="R158" s="146">
        <f>Q158*H158</f>
        <v>0</v>
      </c>
      <c r="S158" s="146">
        <v>0</v>
      </c>
      <c r="T158" s="147">
        <f>S158*H158</f>
        <v>0</v>
      </c>
      <c r="AR158" s="148" t="s">
        <v>162</v>
      </c>
      <c r="AT158" s="148" t="s">
        <v>235</v>
      </c>
      <c r="AU158" s="148" t="s">
        <v>153</v>
      </c>
      <c r="AY158" s="13" t="s">
        <v>146</v>
      </c>
      <c r="BE158" s="149">
        <f>IF(N158="základná",J158,0)</f>
        <v>0</v>
      </c>
      <c r="BF158" s="149">
        <f>IF(N158="znížená",J158,0)</f>
        <v>0</v>
      </c>
      <c r="BG158" s="149">
        <f>IF(N158="zákl. prenesená",J158,0)</f>
        <v>0</v>
      </c>
      <c r="BH158" s="149">
        <f>IF(N158="zníž. prenesená",J158,0)</f>
        <v>0</v>
      </c>
      <c r="BI158" s="149">
        <f>IF(N158="nulová",J158,0)</f>
        <v>0</v>
      </c>
      <c r="BJ158" s="13" t="s">
        <v>153</v>
      </c>
      <c r="BK158" s="150">
        <f>ROUND(I158*H158,3)</f>
        <v>0</v>
      </c>
      <c r="BL158" s="13" t="s">
        <v>152</v>
      </c>
      <c r="BM158" s="148" t="s">
        <v>238</v>
      </c>
    </row>
    <row r="159" spans="2:65" s="11" customFormat="1" ht="22.9" customHeight="1">
      <c r="B159" s="125"/>
      <c r="D159" s="126" t="s">
        <v>70</v>
      </c>
      <c r="E159" s="134" t="s">
        <v>162</v>
      </c>
      <c r="F159" s="134" t="s">
        <v>426</v>
      </c>
      <c r="I159" s="128"/>
      <c r="J159" s="135">
        <f>BK159</f>
        <v>0</v>
      </c>
      <c r="L159" s="125"/>
      <c r="M159" s="129"/>
      <c r="P159" s="130">
        <f>SUM(P160:P179)</f>
        <v>0</v>
      </c>
      <c r="R159" s="130">
        <f>SUM(R160:R179)</f>
        <v>0</v>
      </c>
      <c r="T159" s="131">
        <f>SUM(T160:T179)</f>
        <v>0</v>
      </c>
      <c r="AR159" s="126" t="s">
        <v>79</v>
      </c>
      <c r="AT159" s="132" t="s">
        <v>70</v>
      </c>
      <c r="AU159" s="132" t="s">
        <v>79</v>
      </c>
      <c r="AY159" s="126" t="s">
        <v>146</v>
      </c>
      <c r="BK159" s="133">
        <f>SUM(BK160:BK179)</f>
        <v>0</v>
      </c>
    </row>
    <row r="160" spans="2:65" s="1" customFormat="1" ht="37.9" customHeight="1">
      <c r="B160" s="136"/>
      <c r="C160" s="137" t="s">
        <v>243</v>
      </c>
      <c r="D160" s="137" t="s">
        <v>148</v>
      </c>
      <c r="E160" s="138" t="s">
        <v>859</v>
      </c>
      <c r="F160" s="139" t="s">
        <v>860</v>
      </c>
      <c r="G160" s="140" t="s">
        <v>246</v>
      </c>
      <c r="H160" s="141">
        <v>20</v>
      </c>
      <c r="I160" s="142"/>
      <c r="J160" s="141">
        <f t="shared" ref="J160:J179" si="20">ROUND(I160*H160,3)</f>
        <v>0</v>
      </c>
      <c r="K160" s="143"/>
      <c r="L160" s="28"/>
      <c r="M160" s="144" t="s">
        <v>1</v>
      </c>
      <c r="N160" s="145" t="s">
        <v>37</v>
      </c>
      <c r="P160" s="146">
        <f t="shared" ref="P160:P179" si="21">O160*H160</f>
        <v>0</v>
      </c>
      <c r="Q160" s="146">
        <v>0</v>
      </c>
      <c r="R160" s="146">
        <f t="shared" ref="R160:R179" si="22">Q160*H160</f>
        <v>0</v>
      </c>
      <c r="S160" s="146">
        <v>0</v>
      </c>
      <c r="T160" s="147">
        <f t="shared" ref="T160:T179" si="23">S160*H160</f>
        <v>0</v>
      </c>
      <c r="AR160" s="148" t="s">
        <v>152</v>
      </c>
      <c r="AT160" s="148" t="s">
        <v>148</v>
      </c>
      <c r="AU160" s="148" t="s">
        <v>153</v>
      </c>
      <c r="AY160" s="13" t="s">
        <v>146</v>
      </c>
      <c r="BE160" s="149">
        <f t="shared" ref="BE160:BE179" si="24">IF(N160="základná",J160,0)</f>
        <v>0</v>
      </c>
      <c r="BF160" s="149">
        <f t="shared" ref="BF160:BF179" si="25">IF(N160="znížená",J160,0)</f>
        <v>0</v>
      </c>
      <c r="BG160" s="149">
        <f t="shared" ref="BG160:BG179" si="26">IF(N160="zákl. prenesená",J160,0)</f>
        <v>0</v>
      </c>
      <c r="BH160" s="149">
        <f t="shared" ref="BH160:BH179" si="27">IF(N160="zníž. prenesená",J160,0)</f>
        <v>0</v>
      </c>
      <c r="BI160" s="149">
        <f t="shared" ref="BI160:BI179" si="28">IF(N160="nulová",J160,0)</f>
        <v>0</v>
      </c>
      <c r="BJ160" s="13" t="s">
        <v>153</v>
      </c>
      <c r="BK160" s="150">
        <f t="shared" ref="BK160:BK179" si="29">ROUND(I160*H160,3)</f>
        <v>0</v>
      </c>
      <c r="BL160" s="13" t="s">
        <v>152</v>
      </c>
      <c r="BM160" s="148" t="s">
        <v>247</v>
      </c>
    </row>
    <row r="161" spans="2:65" s="1" customFormat="1" ht="24.2" customHeight="1">
      <c r="B161" s="136"/>
      <c r="C161" s="151" t="s">
        <v>196</v>
      </c>
      <c r="D161" s="151" t="s">
        <v>235</v>
      </c>
      <c r="E161" s="152" t="s">
        <v>861</v>
      </c>
      <c r="F161" s="153" t="s">
        <v>862</v>
      </c>
      <c r="G161" s="154" t="s">
        <v>246</v>
      </c>
      <c r="H161" s="155">
        <v>20</v>
      </c>
      <c r="I161" s="156"/>
      <c r="J161" s="155">
        <f t="shared" si="20"/>
        <v>0</v>
      </c>
      <c r="K161" s="157"/>
      <c r="L161" s="158"/>
      <c r="M161" s="159" t="s">
        <v>1</v>
      </c>
      <c r="N161" s="160" t="s">
        <v>37</v>
      </c>
      <c r="P161" s="146">
        <f t="shared" si="21"/>
        <v>0</v>
      </c>
      <c r="Q161" s="146">
        <v>0</v>
      </c>
      <c r="R161" s="146">
        <f t="shared" si="22"/>
        <v>0</v>
      </c>
      <c r="S161" s="146">
        <v>0</v>
      </c>
      <c r="T161" s="147">
        <f t="shared" si="23"/>
        <v>0</v>
      </c>
      <c r="AR161" s="148" t="s">
        <v>162</v>
      </c>
      <c r="AT161" s="148" t="s">
        <v>235</v>
      </c>
      <c r="AU161" s="148" t="s">
        <v>153</v>
      </c>
      <c r="AY161" s="13" t="s">
        <v>146</v>
      </c>
      <c r="BE161" s="149">
        <f t="shared" si="24"/>
        <v>0</v>
      </c>
      <c r="BF161" s="149">
        <f t="shared" si="25"/>
        <v>0</v>
      </c>
      <c r="BG161" s="149">
        <f t="shared" si="26"/>
        <v>0</v>
      </c>
      <c r="BH161" s="149">
        <f t="shared" si="27"/>
        <v>0</v>
      </c>
      <c r="BI161" s="149">
        <f t="shared" si="28"/>
        <v>0</v>
      </c>
      <c r="BJ161" s="13" t="s">
        <v>153</v>
      </c>
      <c r="BK161" s="150">
        <f t="shared" si="29"/>
        <v>0</v>
      </c>
      <c r="BL161" s="13" t="s">
        <v>152</v>
      </c>
      <c r="BM161" s="148" t="s">
        <v>250</v>
      </c>
    </row>
    <row r="162" spans="2:65" s="1" customFormat="1" ht="24.2" customHeight="1">
      <c r="B162" s="136"/>
      <c r="C162" s="137" t="s">
        <v>251</v>
      </c>
      <c r="D162" s="137" t="s">
        <v>148</v>
      </c>
      <c r="E162" s="138" t="s">
        <v>428</v>
      </c>
      <c r="F162" s="139" t="s">
        <v>429</v>
      </c>
      <c r="G162" s="140" t="s">
        <v>246</v>
      </c>
      <c r="H162" s="141">
        <v>4</v>
      </c>
      <c r="I162" s="142"/>
      <c r="J162" s="141">
        <f t="shared" si="20"/>
        <v>0</v>
      </c>
      <c r="K162" s="143"/>
      <c r="L162" s="28"/>
      <c r="M162" s="144" t="s">
        <v>1</v>
      </c>
      <c r="N162" s="145" t="s">
        <v>37</v>
      </c>
      <c r="P162" s="146">
        <f t="shared" si="21"/>
        <v>0</v>
      </c>
      <c r="Q162" s="146">
        <v>0</v>
      </c>
      <c r="R162" s="146">
        <f t="shared" si="22"/>
        <v>0</v>
      </c>
      <c r="S162" s="146">
        <v>0</v>
      </c>
      <c r="T162" s="147">
        <f t="shared" si="23"/>
        <v>0</v>
      </c>
      <c r="AR162" s="148" t="s">
        <v>152</v>
      </c>
      <c r="AT162" s="148" t="s">
        <v>148</v>
      </c>
      <c r="AU162" s="148" t="s">
        <v>153</v>
      </c>
      <c r="AY162" s="13" t="s">
        <v>146</v>
      </c>
      <c r="BE162" s="149">
        <f t="shared" si="24"/>
        <v>0</v>
      </c>
      <c r="BF162" s="149">
        <f t="shared" si="25"/>
        <v>0</v>
      </c>
      <c r="BG162" s="149">
        <f t="shared" si="26"/>
        <v>0</v>
      </c>
      <c r="BH162" s="149">
        <f t="shared" si="27"/>
        <v>0</v>
      </c>
      <c r="BI162" s="149">
        <f t="shared" si="28"/>
        <v>0</v>
      </c>
      <c r="BJ162" s="13" t="s">
        <v>153</v>
      </c>
      <c r="BK162" s="150">
        <f t="shared" si="29"/>
        <v>0</v>
      </c>
      <c r="BL162" s="13" t="s">
        <v>152</v>
      </c>
      <c r="BM162" s="148" t="s">
        <v>254</v>
      </c>
    </row>
    <row r="163" spans="2:65" s="1" customFormat="1" ht="21.75" customHeight="1">
      <c r="B163" s="136"/>
      <c r="C163" s="151" t="s">
        <v>200</v>
      </c>
      <c r="D163" s="151" t="s">
        <v>235</v>
      </c>
      <c r="E163" s="152" t="s">
        <v>431</v>
      </c>
      <c r="F163" s="153" t="s">
        <v>432</v>
      </c>
      <c r="G163" s="154" t="s">
        <v>199</v>
      </c>
      <c r="H163" s="155">
        <v>4</v>
      </c>
      <c r="I163" s="156"/>
      <c r="J163" s="155">
        <f t="shared" si="20"/>
        <v>0</v>
      </c>
      <c r="K163" s="157"/>
      <c r="L163" s="158"/>
      <c r="M163" s="159" t="s">
        <v>1</v>
      </c>
      <c r="N163" s="160" t="s">
        <v>37</v>
      </c>
      <c r="P163" s="146">
        <f t="shared" si="21"/>
        <v>0</v>
      </c>
      <c r="Q163" s="146">
        <v>0</v>
      </c>
      <c r="R163" s="146">
        <f t="shared" si="22"/>
        <v>0</v>
      </c>
      <c r="S163" s="146">
        <v>0</v>
      </c>
      <c r="T163" s="147">
        <f t="shared" si="23"/>
        <v>0</v>
      </c>
      <c r="AR163" s="148" t="s">
        <v>162</v>
      </c>
      <c r="AT163" s="148" t="s">
        <v>235</v>
      </c>
      <c r="AU163" s="148" t="s">
        <v>153</v>
      </c>
      <c r="AY163" s="13" t="s">
        <v>146</v>
      </c>
      <c r="BE163" s="149">
        <f t="shared" si="24"/>
        <v>0</v>
      </c>
      <c r="BF163" s="149">
        <f t="shared" si="25"/>
        <v>0</v>
      </c>
      <c r="BG163" s="149">
        <f t="shared" si="26"/>
        <v>0</v>
      </c>
      <c r="BH163" s="149">
        <f t="shared" si="27"/>
        <v>0</v>
      </c>
      <c r="BI163" s="149">
        <f t="shared" si="28"/>
        <v>0</v>
      </c>
      <c r="BJ163" s="13" t="s">
        <v>153</v>
      </c>
      <c r="BK163" s="150">
        <f t="shared" si="29"/>
        <v>0</v>
      </c>
      <c r="BL163" s="13" t="s">
        <v>152</v>
      </c>
      <c r="BM163" s="148" t="s">
        <v>257</v>
      </c>
    </row>
    <row r="164" spans="2:65" s="1" customFormat="1" ht="24.2" customHeight="1">
      <c r="B164" s="136"/>
      <c r="C164" s="137" t="s">
        <v>260</v>
      </c>
      <c r="D164" s="137" t="s">
        <v>148</v>
      </c>
      <c r="E164" s="138" t="s">
        <v>754</v>
      </c>
      <c r="F164" s="139" t="s">
        <v>755</v>
      </c>
      <c r="G164" s="140" t="s">
        <v>246</v>
      </c>
      <c r="H164" s="141">
        <v>3</v>
      </c>
      <c r="I164" s="142"/>
      <c r="J164" s="141">
        <f t="shared" si="20"/>
        <v>0</v>
      </c>
      <c r="K164" s="143"/>
      <c r="L164" s="28"/>
      <c r="M164" s="144" t="s">
        <v>1</v>
      </c>
      <c r="N164" s="145" t="s">
        <v>37</v>
      </c>
      <c r="P164" s="146">
        <f t="shared" si="21"/>
        <v>0</v>
      </c>
      <c r="Q164" s="146">
        <v>0</v>
      </c>
      <c r="R164" s="146">
        <f t="shared" si="22"/>
        <v>0</v>
      </c>
      <c r="S164" s="146">
        <v>0</v>
      </c>
      <c r="T164" s="147">
        <f t="shared" si="23"/>
        <v>0</v>
      </c>
      <c r="AR164" s="148" t="s">
        <v>152</v>
      </c>
      <c r="AT164" s="148" t="s">
        <v>148</v>
      </c>
      <c r="AU164" s="148" t="s">
        <v>153</v>
      </c>
      <c r="AY164" s="13" t="s">
        <v>146</v>
      </c>
      <c r="BE164" s="149">
        <f t="shared" si="24"/>
        <v>0</v>
      </c>
      <c r="BF164" s="149">
        <f t="shared" si="25"/>
        <v>0</v>
      </c>
      <c r="BG164" s="149">
        <f t="shared" si="26"/>
        <v>0</v>
      </c>
      <c r="BH164" s="149">
        <f t="shared" si="27"/>
        <v>0</v>
      </c>
      <c r="BI164" s="149">
        <f t="shared" si="28"/>
        <v>0</v>
      </c>
      <c r="BJ164" s="13" t="s">
        <v>153</v>
      </c>
      <c r="BK164" s="150">
        <f t="shared" si="29"/>
        <v>0</v>
      </c>
      <c r="BL164" s="13" t="s">
        <v>152</v>
      </c>
      <c r="BM164" s="148" t="s">
        <v>264</v>
      </c>
    </row>
    <row r="165" spans="2:65" s="1" customFormat="1" ht="21.75" customHeight="1">
      <c r="B165" s="136"/>
      <c r="C165" s="151" t="s">
        <v>204</v>
      </c>
      <c r="D165" s="151" t="s">
        <v>235</v>
      </c>
      <c r="E165" s="152" t="s">
        <v>760</v>
      </c>
      <c r="F165" s="153" t="s">
        <v>761</v>
      </c>
      <c r="G165" s="154" t="s">
        <v>199</v>
      </c>
      <c r="H165" s="155">
        <v>3</v>
      </c>
      <c r="I165" s="156"/>
      <c r="J165" s="155">
        <f t="shared" si="20"/>
        <v>0</v>
      </c>
      <c r="K165" s="157"/>
      <c r="L165" s="158"/>
      <c r="M165" s="159" t="s">
        <v>1</v>
      </c>
      <c r="N165" s="160" t="s">
        <v>37</v>
      </c>
      <c r="P165" s="146">
        <f t="shared" si="21"/>
        <v>0</v>
      </c>
      <c r="Q165" s="146">
        <v>0</v>
      </c>
      <c r="R165" s="146">
        <f t="shared" si="22"/>
        <v>0</v>
      </c>
      <c r="S165" s="146">
        <v>0</v>
      </c>
      <c r="T165" s="147">
        <f t="shared" si="23"/>
        <v>0</v>
      </c>
      <c r="AR165" s="148" t="s">
        <v>162</v>
      </c>
      <c r="AT165" s="148" t="s">
        <v>235</v>
      </c>
      <c r="AU165" s="148" t="s">
        <v>153</v>
      </c>
      <c r="AY165" s="13" t="s">
        <v>146</v>
      </c>
      <c r="BE165" s="149">
        <f t="shared" si="24"/>
        <v>0</v>
      </c>
      <c r="BF165" s="149">
        <f t="shared" si="25"/>
        <v>0</v>
      </c>
      <c r="BG165" s="149">
        <f t="shared" si="26"/>
        <v>0</v>
      </c>
      <c r="BH165" s="149">
        <f t="shared" si="27"/>
        <v>0</v>
      </c>
      <c r="BI165" s="149">
        <f t="shared" si="28"/>
        <v>0</v>
      </c>
      <c r="BJ165" s="13" t="s">
        <v>153</v>
      </c>
      <c r="BK165" s="150">
        <f t="shared" si="29"/>
        <v>0</v>
      </c>
      <c r="BL165" s="13" t="s">
        <v>152</v>
      </c>
      <c r="BM165" s="148" t="s">
        <v>267</v>
      </c>
    </row>
    <row r="166" spans="2:65" s="1" customFormat="1" ht="24.2" customHeight="1">
      <c r="B166" s="136"/>
      <c r="C166" s="137" t="s">
        <v>270</v>
      </c>
      <c r="D166" s="137" t="s">
        <v>148</v>
      </c>
      <c r="E166" s="138" t="s">
        <v>863</v>
      </c>
      <c r="F166" s="139" t="s">
        <v>864</v>
      </c>
      <c r="G166" s="140" t="s">
        <v>199</v>
      </c>
      <c r="H166" s="141">
        <v>6</v>
      </c>
      <c r="I166" s="142"/>
      <c r="J166" s="141">
        <f t="shared" si="20"/>
        <v>0</v>
      </c>
      <c r="K166" s="143"/>
      <c r="L166" s="28"/>
      <c r="M166" s="144" t="s">
        <v>1</v>
      </c>
      <c r="N166" s="145" t="s">
        <v>37</v>
      </c>
      <c r="P166" s="146">
        <f t="shared" si="21"/>
        <v>0</v>
      </c>
      <c r="Q166" s="146">
        <v>0</v>
      </c>
      <c r="R166" s="146">
        <f t="shared" si="22"/>
        <v>0</v>
      </c>
      <c r="S166" s="146">
        <v>0</v>
      </c>
      <c r="T166" s="147">
        <f t="shared" si="23"/>
        <v>0</v>
      </c>
      <c r="AR166" s="148" t="s">
        <v>152</v>
      </c>
      <c r="AT166" s="148" t="s">
        <v>148</v>
      </c>
      <c r="AU166" s="148" t="s">
        <v>153</v>
      </c>
      <c r="AY166" s="13" t="s">
        <v>146</v>
      </c>
      <c r="BE166" s="149">
        <f t="shared" si="24"/>
        <v>0</v>
      </c>
      <c r="BF166" s="149">
        <f t="shared" si="25"/>
        <v>0</v>
      </c>
      <c r="BG166" s="149">
        <f t="shared" si="26"/>
        <v>0</v>
      </c>
      <c r="BH166" s="149">
        <f t="shared" si="27"/>
        <v>0</v>
      </c>
      <c r="BI166" s="149">
        <f t="shared" si="28"/>
        <v>0</v>
      </c>
      <c r="BJ166" s="13" t="s">
        <v>153</v>
      </c>
      <c r="BK166" s="150">
        <f t="shared" si="29"/>
        <v>0</v>
      </c>
      <c r="BL166" s="13" t="s">
        <v>152</v>
      </c>
      <c r="BM166" s="148" t="s">
        <v>273</v>
      </c>
    </row>
    <row r="167" spans="2:65" s="1" customFormat="1" ht="24.2" customHeight="1">
      <c r="B167" s="136"/>
      <c r="C167" s="151" t="s">
        <v>208</v>
      </c>
      <c r="D167" s="151" t="s">
        <v>235</v>
      </c>
      <c r="E167" s="152" t="s">
        <v>865</v>
      </c>
      <c r="F167" s="153" t="s">
        <v>866</v>
      </c>
      <c r="G167" s="154" t="s">
        <v>199</v>
      </c>
      <c r="H167" s="155">
        <v>1</v>
      </c>
      <c r="I167" s="156"/>
      <c r="J167" s="155">
        <f t="shared" si="20"/>
        <v>0</v>
      </c>
      <c r="K167" s="157"/>
      <c r="L167" s="158"/>
      <c r="M167" s="159" t="s">
        <v>1</v>
      </c>
      <c r="N167" s="160" t="s">
        <v>37</v>
      </c>
      <c r="P167" s="146">
        <f t="shared" si="21"/>
        <v>0</v>
      </c>
      <c r="Q167" s="146">
        <v>0</v>
      </c>
      <c r="R167" s="146">
        <f t="shared" si="22"/>
        <v>0</v>
      </c>
      <c r="S167" s="146">
        <v>0</v>
      </c>
      <c r="T167" s="147">
        <f t="shared" si="23"/>
        <v>0</v>
      </c>
      <c r="AR167" s="148" t="s">
        <v>162</v>
      </c>
      <c r="AT167" s="148" t="s">
        <v>235</v>
      </c>
      <c r="AU167" s="148" t="s">
        <v>153</v>
      </c>
      <c r="AY167" s="13" t="s">
        <v>146</v>
      </c>
      <c r="BE167" s="149">
        <f t="shared" si="24"/>
        <v>0</v>
      </c>
      <c r="BF167" s="149">
        <f t="shared" si="25"/>
        <v>0</v>
      </c>
      <c r="BG167" s="149">
        <f t="shared" si="26"/>
        <v>0</v>
      </c>
      <c r="BH167" s="149">
        <f t="shared" si="27"/>
        <v>0</v>
      </c>
      <c r="BI167" s="149">
        <f t="shared" si="28"/>
        <v>0</v>
      </c>
      <c r="BJ167" s="13" t="s">
        <v>153</v>
      </c>
      <c r="BK167" s="150">
        <f t="shared" si="29"/>
        <v>0</v>
      </c>
      <c r="BL167" s="13" t="s">
        <v>152</v>
      </c>
      <c r="BM167" s="148" t="s">
        <v>280</v>
      </c>
    </row>
    <row r="168" spans="2:65" s="1" customFormat="1" ht="24.2" customHeight="1">
      <c r="B168" s="136"/>
      <c r="C168" s="151" t="s">
        <v>283</v>
      </c>
      <c r="D168" s="151" t="s">
        <v>235</v>
      </c>
      <c r="E168" s="152" t="s">
        <v>867</v>
      </c>
      <c r="F168" s="153" t="s">
        <v>868</v>
      </c>
      <c r="G168" s="154" t="s">
        <v>199</v>
      </c>
      <c r="H168" s="155">
        <v>1</v>
      </c>
      <c r="I168" s="156"/>
      <c r="J168" s="155">
        <f t="shared" si="20"/>
        <v>0</v>
      </c>
      <c r="K168" s="157"/>
      <c r="L168" s="158"/>
      <c r="M168" s="159" t="s">
        <v>1</v>
      </c>
      <c r="N168" s="160" t="s">
        <v>37</v>
      </c>
      <c r="P168" s="146">
        <f t="shared" si="21"/>
        <v>0</v>
      </c>
      <c r="Q168" s="146">
        <v>0</v>
      </c>
      <c r="R168" s="146">
        <f t="shared" si="22"/>
        <v>0</v>
      </c>
      <c r="S168" s="146">
        <v>0</v>
      </c>
      <c r="T168" s="147">
        <f t="shared" si="23"/>
        <v>0</v>
      </c>
      <c r="AR168" s="148" t="s">
        <v>162</v>
      </c>
      <c r="AT168" s="148" t="s">
        <v>235</v>
      </c>
      <c r="AU168" s="148" t="s">
        <v>153</v>
      </c>
      <c r="AY168" s="13" t="s">
        <v>146</v>
      </c>
      <c r="BE168" s="149">
        <f t="shared" si="24"/>
        <v>0</v>
      </c>
      <c r="BF168" s="149">
        <f t="shared" si="25"/>
        <v>0</v>
      </c>
      <c r="BG168" s="149">
        <f t="shared" si="26"/>
        <v>0</v>
      </c>
      <c r="BH168" s="149">
        <f t="shared" si="27"/>
        <v>0</v>
      </c>
      <c r="BI168" s="149">
        <f t="shared" si="28"/>
        <v>0</v>
      </c>
      <c r="BJ168" s="13" t="s">
        <v>153</v>
      </c>
      <c r="BK168" s="150">
        <f t="shared" si="29"/>
        <v>0</v>
      </c>
      <c r="BL168" s="13" t="s">
        <v>152</v>
      </c>
      <c r="BM168" s="148" t="s">
        <v>287</v>
      </c>
    </row>
    <row r="169" spans="2:65" s="1" customFormat="1" ht="24.2" customHeight="1">
      <c r="B169" s="136"/>
      <c r="C169" s="151" t="s">
        <v>212</v>
      </c>
      <c r="D169" s="151" t="s">
        <v>235</v>
      </c>
      <c r="E169" s="152" t="s">
        <v>869</v>
      </c>
      <c r="F169" s="153" t="s">
        <v>870</v>
      </c>
      <c r="G169" s="154" t="s">
        <v>199</v>
      </c>
      <c r="H169" s="155">
        <v>1</v>
      </c>
      <c r="I169" s="156"/>
      <c r="J169" s="155">
        <f t="shared" si="20"/>
        <v>0</v>
      </c>
      <c r="K169" s="157"/>
      <c r="L169" s="158"/>
      <c r="M169" s="159" t="s">
        <v>1</v>
      </c>
      <c r="N169" s="160" t="s">
        <v>37</v>
      </c>
      <c r="P169" s="146">
        <f t="shared" si="21"/>
        <v>0</v>
      </c>
      <c r="Q169" s="146">
        <v>0</v>
      </c>
      <c r="R169" s="146">
        <f t="shared" si="22"/>
        <v>0</v>
      </c>
      <c r="S169" s="146">
        <v>0</v>
      </c>
      <c r="T169" s="147">
        <f t="shared" si="23"/>
        <v>0</v>
      </c>
      <c r="AR169" s="148" t="s">
        <v>162</v>
      </c>
      <c r="AT169" s="148" t="s">
        <v>235</v>
      </c>
      <c r="AU169" s="148" t="s">
        <v>153</v>
      </c>
      <c r="AY169" s="13" t="s">
        <v>146</v>
      </c>
      <c r="BE169" s="149">
        <f t="shared" si="24"/>
        <v>0</v>
      </c>
      <c r="BF169" s="149">
        <f t="shared" si="25"/>
        <v>0</v>
      </c>
      <c r="BG169" s="149">
        <f t="shared" si="26"/>
        <v>0</v>
      </c>
      <c r="BH169" s="149">
        <f t="shared" si="27"/>
        <v>0</v>
      </c>
      <c r="BI169" s="149">
        <f t="shared" si="28"/>
        <v>0</v>
      </c>
      <c r="BJ169" s="13" t="s">
        <v>153</v>
      </c>
      <c r="BK169" s="150">
        <f t="shared" si="29"/>
        <v>0</v>
      </c>
      <c r="BL169" s="13" t="s">
        <v>152</v>
      </c>
      <c r="BM169" s="148" t="s">
        <v>290</v>
      </c>
    </row>
    <row r="170" spans="2:65" s="1" customFormat="1" ht="24.2" customHeight="1">
      <c r="B170" s="136"/>
      <c r="C170" s="151" t="s">
        <v>291</v>
      </c>
      <c r="D170" s="151" t="s">
        <v>235</v>
      </c>
      <c r="E170" s="152" t="s">
        <v>871</v>
      </c>
      <c r="F170" s="153" t="s">
        <v>872</v>
      </c>
      <c r="G170" s="154" t="s">
        <v>199</v>
      </c>
      <c r="H170" s="155">
        <v>3</v>
      </c>
      <c r="I170" s="156"/>
      <c r="J170" s="155">
        <f t="shared" si="20"/>
        <v>0</v>
      </c>
      <c r="K170" s="157"/>
      <c r="L170" s="158"/>
      <c r="M170" s="159" t="s">
        <v>1</v>
      </c>
      <c r="N170" s="160" t="s">
        <v>37</v>
      </c>
      <c r="P170" s="146">
        <f t="shared" si="21"/>
        <v>0</v>
      </c>
      <c r="Q170" s="146">
        <v>0</v>
      </c>
      <c r="R170" s="146">
        <f t="shared" si="22"/>
        <v>0</v>
      </c>
      <c r="S170" s="146">
        <v>0</v>
      </c>
      <c r="T170" s="147">
        <f t="shared" si="23"/>
        <v>0</v>
      </c>
      <c r="AR170" s="148" t="s">
        <v>162</v>
      </c>
      <c r="AT170" s="148" t="s">
        <v>235</v>
      </c>
      <c r="AU170" s="148" t="s">
        <v>153</v>
      </c>
      <c r="AY170" s="13" t="s">
        <v>146</v>
      </c>
      <c r="BE170" s="149">
        <f t="shared" si="24"/>
        <v>0</v>
      </c>
      <c r="BF170" s="149">
        <f t="shared" si="25"/>
        <v>0</v>
      </c>
      <c r="BG170" s="149">
        <f t="shared" si="26"/>
        <v>0</v>
      </c>
      <c r="BH170" s="149">
        <f t="shared" si="27"/>
        <v>0</v>
      </c>
      <c r="BI170" s="149">
        <f t="shared" si="28"/>
        <v>0</v>
      </c>
      <c r="BJ170" s="13" t="s">
        <v>153</v>
      </c>
      <c r="BK170" s="150">
        <f t="shared" si="29"/>
        <v>0</v>
      </c>
      <c r="BL170" s="13" t="s">
        <v>152</v>
      </c>
      <c r="BM170" s="148" t="s">
        <v>294</v>
      </c>
    </row>
    <row r="171" spans="2:65" s="1" customFormat="1" ht="16.5" customHeight="1">
      <c r="B171" s="136"/>
      <c r="C171" s="137" t="s">
        <v>215</v>
      </c>
      <c r="D171" s="137" t="s">
        <v>148</v>
      </c>
      <c r="E171" s="138" t="s">
        <v>873</v>
      </c>
      <c r="F171" s="139" t="s">
        <v>874</v>
      </c>
      <c r="G171" s="140" t="s">
        <v>199</v>
      </c>
      <c r="H171" s="141">
        <v>2</v>
      </c>
      <c r="I171" s="142"/>
      <c r="J171" s="141">
        <f t="shared" si="20"/>
        <v>0</v>
      </c>
      <c r="K171" s="143"/>
      <c r="L171" s="28"/>
      <c r="M171" s="144" t="s">
        <v>1</v>
      </c>
      <c r="N171" s="145" t="s">
        <v>37</v>
      </c>
      <c r="P171" s="146">
        <f t="shared" si="21"/>
        <v>0</v>
      </c>
      <c r="Q171" s="146">
        <v>0</v>
      </c>
      <c r="R171" s="146">
        <f t="shared" si="22"/>
        <v>0</v>
      </c>
      <c r="S171" s="146">
        <v>0</v>
      </c>
      <c r="T171" s="147">
        <f t="shared" si="23"/>
        <v>0</v>
      </c>
      <c r="AR171" s="148" t="s">
        <v>152</v>
      </c>
      <c r="AT171" s="148" t="s">
        <v>148</v>
      </c>
      <c r="AU171" s="148" t="s">
        <v>153</v>
      </c>
      <c r="AY171" s="13" t="s">
        <v>146</v>
      </c>
      <c r="BE171" s="149">
        <f t="shared" si="24"/>
        <v>0</v>
      </c>
      <c r="BF171" s="149">
        <f t="shared" si="25"/>
        <v>0</v>
      </c>
      <c r="BG171" s="149">
        <f t="shared" si="26"/>
        <v>0</v>
      </c>
      <c r="BH171" s="149">
        <f t="shared" si="27"/>
        <v>0</v>
      </c>
      <c r="BI171" s="149">
        <f t="shared" si="28"/>
        <v>0</v>
      </c>
      <c r="BJ171" s="13" t="s">
        <v>153</v>
      </c>
      <c r="BK171" s="150">
        <f t="shared" si="29"/>
        <v>0</v>
      </c>
      <c r="BL171" s="13" t="s">
        <v>152</v>
      </c>
      <c r="BM171" s="148" t="s">
        <v>297</v>
      </c>
    </row>
    <row r="172" spans="2:65" s="1" customFormat="1" ht="24.2" customHeight="1">
      <c r="B172" s="136"/>
      <c r="C172" s="151" t="s">
        <v>405</v>
      </c>
      <c r="D172" s="151" t="s">
        <v>235</v>
      </c>
      <c r="E172" s="152" t="s">
        <v>875</v>
      </c>
      <c r="F172" s="153" t="s">
        <v>876</v>
      </c>
      <c r="G172" s="154" t="s">
        <v>199</v>
      </c>
      <c r="H172" s="155">
        <v>2</v>
      </c>
      <c r="I172" s="156"/>
      <c r="J172" s="155">
        <f t="shared" si="20"/>
        <v>0</v>
      </c>
      <c r="K172" s="157"/>
      <c r="L172" s="158"/>
      <c r="M172" s="159" t="s">
        <v>1</v>
      </c>
      <c r="N172" s="160" t="s">
        <v>37</v>
      </c>
      <c r="P172" s="146">
        <f t="shared" si="21"/>
        <v>0</v>
      </c>
      <c r="Q172" s="146">
        <v>0</v>
      </c>
      <c r="R172" s="146">
        <f t="shared" si="22"/>
        <v>0</v>
      </c>
      <c r="S172" s="146">
        <v>0</v>
      </c>
      <c r="T172" s="147">
        <f t="shared" si="23"/>
        <v>0</v>
      </c>
      <c r="AR172" s="148" t="s">
        <v>162</v>
      </c>
      <c r="AT172" s="148" t="s">
        <v>235</v>
      </c>
      <c r="AU172" s="148" t="s">
        <v>153</v>
      </c>
      <c r="AY172" s="13" t="s">
        <v>146</v>
      </c>
      <c r="BE172" s="149">
        <f t="shared" si="24"/>
        <v>0</v>
      </c>
      <c r="BF172" s="149">
        <f t="shared" si="25"/>
        <v>0</v>
      </c>
      <c r="BG172" s="149">
        <f t="shared" si="26"/>
        <v>0</v>
      </c>
      <c r="BH172" s="149">
        <f t="shared" si="27"/>
        <v>0</v>
      </c>
      <c r="BI172" s="149">
        <f t="shared" si="28"/>
        <v>0</v>
      </c>
      <c r="BJ172" s="13" t="s">
        <v>153</v>
      </c>
      <c r="BK172" s="150">
        <f t="shared" si="29"/>
        <v>0</v>
      </c>
      <c r="BL172" s="13" t="s">
        <v>152</v>
      </c>
      <c r="BM172" s="148" t="s">
        <v>542</v>
      </c>
    </row>
    <row r="173" spans="2:65" s="1" customFormat="1" ht="24.2" customHeight="1">
      <c r="B173" s="136"/>
      <c r="C173" s="137" t="s">
        <v>219</v>
      </c>
      <c r="D173" s="137" t="s">
        <v>148</v>
      </c>
      <c r="E173" s="138" t="s">
        <v>877</v>
      </c>
      <c r="F173" s="139" t="s">
        <v>878</v>
      </c>
      <c r="G173" s="140" t="s">
        <v>246</v>
      </c>
      <c r="H173" s="141">
        <v>20</v>
      </c>
      <c r="I173" s="142"/>
      <c r="J173" s="141">
        <f t="shared" si="20"/>
        <v>0</v>
      </c>
      <c r="K173" s="143"/>
      <c r="L173" s="28"/>
      <c r="M173" s="144" t="s">
        <v>1</v>
      </c>
      <c r="N173" s="145" t="s">
        <v>37</v>
      </c>
      <c r="P173" s="146">
        <f t="shared" si="21"/>
        <v>0</v>
      </c>
      <c r="Q173" s="146">
        <v>0</v>
      </c>
      <c r="R173" s="146">
        <f t="shared" si="22"/>
        <v>0</v>
      </c>
      <c r="S173" s="146">
        <v>0</v>
      </c>
      <c r="T173" s="147">
        <f t="shared" si="23"/>
        <v>0</v>
      </c>
      <c r="AR173" s="148" t="s">
        <v>152</v>
      </c>
      <c r="AT173" s="148" t="s">
        <v>148</v>
      </c>
      <c r="AU173" s="148" t="s">
        <v>153</v>
      </c>
      <c r="AY173" s="13" t="s">
        <v>146</v>
      </c>
      <c r="BE173" s="149">
        <f t="shared" si="24"/>
        <v>0</v>
      </c>
      <c r="BF173" s="149">
        <f t="shared" si="25"/>
        <v>0</v>
      </c>
      <c r="BG173" s="149">
        <f t="shared" si="26"/>
        <v>0</v>
      </c>
      <c r="BH173" s="149">
        <f t="shared" si="27"/>
        <v>0</v>
      </c>
      <c r="BI173" s="149">
        <f t="shared" si="28"/>
        <v>0</v>
      </c>
      <c r="BJ173" s="13" t="s">
        <v>153</v>
      </c>
      <c r="BK173" s="150">
        <f t="shared" si="29"/>
        <v>0</v>
      </c>
      <c r="BL173" s="13" t="s">
        <v>152</v>
      </c>
      <c r="BM173" s="148" t="s">
        <v>550</v>
      </c>
    </row>
    <row r="174" spans="2:65" s="1" customFormat="1" ht="24.2" customHeight="1">
      <c r="B174" s="136"/>
      <c r="C174" s="137" t="s">
        <v>412</v>
      </c>
      <c r="D174" s="137" t="s">
        <v>148</v>
      </c>
      <c r="E174" s="138" t="s">
        <v>879</v>
      </c>
      <c r="F174" s="139" t="s">
        <v>880</v>
      </c>
      <c r="G174" s="140" t="s">
        <v>246</v>
      </c>
      <c r="H174" s="141">
        <v>20</v>
      </c>
      <c r="I174" s="142"/>
      <c r="J174" s="141">
        <f t="shared" si="20"/>
        <v>0</v>
      </c>
      <c r="K174" s="143"/>
      <c r="L174" s="28"/>
      <c r="M174" s="144" t="s">
        <v>1</v>
      </c>
      <c r="N174" s="145" t="s">
        <v>37</v>
      </c>
      <c r="P174" s="146">
        <f t="shared" si="21"/>
        <v>0</v>
      </c>
      <c r="Q174" s="146">
        <v>0</v>
      </c>
      <c r="R174" s="146">
        <f t="shared" si="22"/>
        <v>0</v>
      </c>
      <c r="S174" s="146">
        <v>0</v>
      </c>
      <c r="T174" s="147">
        <f t="shared" si="23"/>
        <v>0</v>
      </c>
      <c r="AR174" s="148" t="s">
        <v>152</v>
      </c>
      <c r="AT174" s="148" t="s">
        <v>148</v>
      </c>
      <c r="AU174" s="148" t="s">
        <v>153</v>
      </c>
      <c r="AY174" s="13" t="s">
        <v>146</v>
      </c>
      <c r="BE174" s="149">
        <f t="shared" si="24"/>
        <v>0</v>
      </c>
      <c r="BF174" s="149">
        <f t="shared" si="25"/>
        <v>0</v>
      </c>
      <c r="BG174" s="149">
        <f t="shared" si="26"/>
        <v>0</v>
      </c>
      <c r="BH174" s="149">
        <f t="shared" si="27"/>
        <v>0</v>
      </c>
      <c r="BI174" s="149">
        <f t="shared" si="28"/>
        <v>0</v>
      </c>
      <c r="BJ174" s="13" t="s">
        <v>153</v>
      </c>
      <c r="BK174" s="150">
        <f t="shared" si="29"/>
        <v>0</v>
      </c>
      <c r="BL174" s="13" t="s">
        <v>152</v>
      </c>
      <c r="BM174" s="148" t="s">
        <v>558</v>
      </c>
    </row>
    <row r="175" spans="2:65" s="1" customFormat="1" ht="24.2" customHeight="1">
      <c r="B175" s="136"/>
      <c r="C175" s="137" t="s">
        <v>222</v>
      </c>
      <c r="D175" s="137" t="s">
        <v>148</v>
      </c>
      <c r="E175" s="138" t="s">
        <v>881</v>
      </c>
      <c r="F175" s="139" t="s">
        <v>882</v>
      </c>
      <c r="G175" s="140" t="s">
        <v>199</v>
      </c>
      <c r="H175" s="141">
        <v>2</v>
      </c>
      <c r="I175" s="142"/>
      <c r="J175" s="141">
        <f t="shared" si="20"/>
        <v>0</v>
      </c>
      <c r="K175" s="143"/>
      <c r="L175" s="28"/>
      <c r="M175" s="144" t="s">
        <v>1</v>
      </c>
      <c r="N175" s="145" t="s">
        <v>37</v>
      </c>
      <c r="P175" s="146">
        <f t="shared" si="21"/>
        <v>0</v>
      </c>
      <c r="Q175" s="146">
        <v>0</v>
      </c>
      <c r="R175" s="146">
        <f t="shared" si="22"/>
        <v>0</v>
      </c>
      <c r="S175" s="146">
        <v>0</v>
      </c>
      <c r="T175" s="147">
        <f t="shared" si="23"/>
        <v>0</v>
      </c>
      <c r="AR175" s="148" t="s">
        <v>152</v>
      </c>
      <c r="AT175" s="148" t="s">
        <v>148</v>
      </c>
      <c r="AU175" s="148" t="s">
        <v>153</v>
      </c>
      <c r="AY175" s="13" t="s">
        <v>146</v>
      </c>
      <c r="BE175" s="149">
        <f t="shared" si="24"/>
        <v>0</v>
      </c>
      <c r="BF175" s="149">
        <f t="shared" si="25"/>
        <v>0</v>
      </c>
      <c r="BG175" s="149">
        <f t="shared" si="26"/>
        <v>0</v>
      </c>
      <c r="BH175" s="149">
        <f t="shared" si="27"/>
        <v>0</v>
      </c>
      <c r="BI175" s="149">
        <f t="shared" si="28"/>
        <v>0</v>
      </c>
      <c r="BJ175" s="13" t="s">
        <v>153</v>
      </c>
      <c r="BK175" s="150">
        <f t="shared" si="29"/>
        <v>0</v>
      </c>
      <c r="BL175" s="13" t="s">
        <v>152</v>
      </c>
      <c r="BM175" s="148" t="s">
        <v>568</v>
      </c>
    </row>
    <row r="176" spans="2:65" s="1" customFormat="1" ht="24.2" customHeight="1">
      <c r="B176" s="136"/>
      <c r="C176" s="137" t="s">
        <v>419</v>
      </c>
      <c r="D176" s="137" t="s">
        <v>148</v>
      </c>
      <c r="E176" s="138" t="s">
        <v>883</v>
      </c>
      <c r="F176" s="139" t="s">
        <v>884</v>
      </c>
      <c r="G176" s="140" t="s">
        <v>199</v>
      </c>
      <c r="H176" s="141">
        <v>1</v>
      </c>
      <c r="I176" s="142"/>
      <c r="J176" s="141">
        <f t="shared" si="20"/>
        <v>0</v>
      </c>
      <c r="K176" s="143"/>
      <c r="L176" s="28"/>
      <c r="M176" s="144" t="s">
        <v>1</v>
      </c>
      <c r="N176" s="145" t="s">
        <v>37</v>
      </c>
      <c r="P176" s="146">
        <f t="shared" si="21"/>
        <v>0</v>
      </c>
      <c r="Q176" s="146">
        <v>0</v>
      </c>
      <c r="R176" s="146">
        <f t="shared" si="22"/>
        <v>0</v>
      </c>
      <c r="S176" s="146">
        <v>0</v>
      </c>
      <c r="T176" s="147">
        <f t="shared" si="23"/>
        <v>0</v>
      </c>
      <c r="AR176" s="148" t="s">
        <v>152</v>
      </c>
      <c r="AT176" s="148" t="s">
        <v>148</v>
      </c>
      <c r="AU176" s="148" t="s">
        <v>153</v>
      </c>
      <c r="AY176" s="13" t="s">
        <v>146</v>
      </c>
      <c r="BE176" s="149">
        <f t="shared" si="24"/>
        <v>0</v>
      </c>
      <c r="BF176" s="149">
        <f t="shared" si="25"/>
        <v>0</v>
      </c>
      <c r="BG176" s="149">
        <f t="shared" si="26"/>
        <v>0</v>
      </c>
      <c r="BH176" s="149">
        <f t="shared" si="27"/>
        <v>0</v>
      </c>
      <c r="BI176" s="149">
        <f t="shared" si="28"/>
        <v>0</v>
      </c>
      <c r="BJ176" s="13" t="s">
        <v>153</v>
      </c>
      <c r="BK176" s="150">
        <f t="shared" si="29"/>
        <v>0</v>
      </c>
      <c r="BL176" s="13" t="s">
        <v>152</v>
      </c>
      <c r="BM176" s="148" t="s">
        <v>576</v>
      </c>
    </row>
    <row r="177" spans="2:65" s="1" customFormat="1" ht="21.75" customHeight="1">
      <c r="B177" s="136"/>
      <c r="C177" s="151" t="s">
        <v>226</v>
      </c>
      <c r="D177" s="151" t="s">
        <v>235</v>
      </c>
      <c r="E177" s="152" t="s">
        <v>885</v>
      </c>
      <c r="F177" s="153" t="s">
        <v>886</v>
      </c>
      <c r="G177" s="154" t="s">
        <v>199</v>
      </c>
      <c r="H177" s="155">
        <v>1</v>
      </c>
      <c r="I177" s="156"/>
      <c r="J177" s="155">
        <f t="shared" si="20"/>
        <v>0</v>
      </c>
      <c r="K177" s="157"/>
      <c r="L177" s="158"/>
      <c r="M177" s="159" t="s">
        <v>1</v>
      </c>
      <c r="N177" s="160" t="s">
        <v>37</v>
      </c>
      <c r="P177" s="146">
        <f t="shared" si="21"/>
        <v>0</v>
      </c>
      <c r="Q177" s="146">
        <v>0</v>
      </c>
      <c r="R177" s="146">
        <f t="shared" si="22"/>
        <v>0</v>
      </c>
      <c r="S177" s="146">
        <v>0</v>
      </c>
      <c r="T177" s="147">
        <f t="shared" si="23"/>
        <v>0</v>
      </c>
      <c r="AR177" s="148" t="s">
        <v>162</v>
      </c>
      <c r="AT177" s="148" t="s">
        <v>235</v>
      </c>
      <c r="AU177" s="148" t="s">
        <v>153</v>
      </c>
      <c r="AY177" s="13" t="s">
        <v>146</v>
      </c>
      <c r="BE177" s="149">
        <f t="shared" si="24"/>
        <v>0</v>
      </c>
      <c r="BF177" s="149">
        <f t="shared" si="25"/>
        <v>0</v>
      </c>
      <c r="BG177" s="149">
        <f t="shared" si="26"/>
        <v>0</v>
      </c>
      <c r="BH177" s="149">
        <f t="shared" si="27"/>
        <v>0</v>
      </c>
      <c r="BI177" s="149">
        <f t="shared" si="28"/>
        <v>0</v>
      </c>
      <c r="BJ177" s="13" t="s">
        <v>153</v>
      </c>
      <c r="BK177" s="150">
        <f t="shared" si="29"/>
        <v>0</v>
      </c>
      <c r="BL177" s="13" t="s">
        <v>152</v>
      </c>
      <c r="BM177" s="148" t="s">
        <v>586</v>
      </c>
    </row>
    <row r="178" spans="2:65" s="1" customFormat="1" ht="33" customHeight="1">
      <c r="B178" s="136"/>
      <c r="C178" s="137" t="s">
        <v>427</v>
      </c>
      <c r="D178" s="137" t="s">
        <v>148</v>
      </c>
      <c r="E178" s="138" t="s">
        <v>887</v>
      </c>
      <c r="F178" s="139" t="s">
        <v>888</v>
      </c>
      <c r="G178" s="140" t="s">
        <v>199</v>
      </c>
      <c r="H178" s="141">
        <v>1</v>
      </c>
      <c r="I178" s="142"/>
      <c r="J178" s="141">
        <f t="shared" si="20"/>
        <v>0</v>
      </c>
      <c r="K178" s="143"/>
      <c r="L178" s="28"/>
      <c r="M178" s="144" t="s">
        <v>1</v>
      </c>
      <c r="N178" s="145" t="s">
        <v>37</v>
      </c>
      <c r="P178" s="146">
        <f t="shared" si="21"/>
        <v>0</v>
      </c>
      <c r="Q178" s="146">
        <v>0</v>
      </c>
      <c r="R178" s="146">
        <f t="shared" si="22"/>
        <v>0</v>
      </c>
      <c r="S178" s="146">
        <v>0</v>
      </c>
      <c r="T178" s="147">
        <f t="shared" si="23"/>
        <v>0</v>
      </c>
      <c r="AR178" s="148" t="s">
        <v>152</v>
      </c>
      <c r="AT178" s="148" t="s">
        <v>148</v>
      </c>
      <c r="AU178" s="148" t="s">
        <v>153</v>
      </c>
      <c r="AY178" s="13" t="s">
        <v>146</v>
      </c>
      <c r="BE178" s="149">
        <f t="shared" si="24"/>
        <v>0</v>
      </c>
      <c r="BF178" s="149">
        <f t="shared" si="25"/>
        <v>0</v>
      </c>
      <c r="BG178" s="149">
        <f t="shared" si="26"/>
        <v>0</v>
      </c>
      <c r="BH178" s="149">
        <f t="shared" si="27"/>
        <v>0</v>
      </c>
      <c r="BI178" s="149">
        <f t="shared" si="28"/>
        <v>0</v>
      </c>
      <c r="BJ178" s="13" t="s">
        <v>153</v>
      </c>
      <c r="BK178" s="150">
        <f t="shared" si="29"/>
        <v>0</v>
      </c>
      <c r="BL178" s="13" t="s">
        <v>152</v>
      </c>
      <c r="BM178" s="148" t="s">
        <v>593</v>
      </c>
    </row>
    <row r="179" spans="2:65" s="1" customFormat="1" ht="24.2" customHeight="1">
      <c r="B179" s="136"/>
      <c r="C179" s="151" t="s">
        <v>229</v>
      </c>
      <c r="D179" s="151" t="s">
        <v>235</v>
      </c>
      <c r="E179" s="152" t="s">
        <v>889</v>
      </c>
      <c r="F179" s="153" t="s">
        <v>890</v>
      </c>
      <c r="G179" s="154" t="s">
        <v>199</v>
      </c>
      <c r="H179" s="155">
        <v>1</v>
      </c>
      <c r="I179" s="156"/>
      <c r="J179" s="155">
        <f t="shared" si="20"/>
        <v>0</v>
      </c>
      <c r="K179" s="157"/>
      <c r="L179" s="158"/>
      <c r="M179" s="159" t="s">
        <v>1</v>
      </c>
      <c r="N179" s="160" t="s">
        <v>37</v>
      </c>
      <c r="P179" s="146">
        <f t="shared" si="21"/>
        <v>0</v>
      </c>
      <c r="Q179" s="146">
        <v>0</v>
      </c>
      <c r="R179" s="146">
        <f t="shared" si="22"/>
        <v>0</v>
      </c>
      <c r="S179" s="146">
        <v>0</v>
      </c>
      <c r="T179" s="147">
        <f t="shared" si="23"/>
        <v>0</v>
      </c>
      <c r="AR179" s="148" t="s">
        <v>162</v>
      </c>
      <c r="AT179" s="148" t="s">
        <v>235</v>
      </c>
      <c r="AU179" s="148" t="s">
        <v>153</v>
      </c>
      <c r="AY179" s="13" t="s">
        <v>146</v>
      </c>
      <c r="BE179" s="149">
        <f t="shared" si="24"/>
        <v>0</v>
      </c>
      <c r="BF179" s="149">
        <f t="shared" si="25"/>
        <v>0</v>
      </c>
      <c r="BG179" s="149">
        <f t="shared" si="26"/>
        <v>0</v>
      </c>
      <c r="BH179" s="149">
        <f t="shared" si="27"/>
        <v>0</v>
      </c>
      <c r="BI179" s="149">
        <f t="shared" si="28"/>
        <v>0</v>
      </c>
      <c r="BJ179" s="13" t="s">
        <v>153</v>
      </c>
      <c r="BK179" s="150">
        <f t="shared" si="29"/>
        <v>0</v>
      </c>
      <c r="BL179" s="13" t="s">
        <v>152</v>
      </c>
      <c r="BM179" s="148" t="s">
        <v>601</v>
      </c>
    </row>
    <row r="180" spans="2:65" s="11" customFormat="1" ht="22.9" customHeight="1">
      <c r="B180" s="125"/>
      <c r="D180" s="126" t="s">
        <v>70</v>
      </c>
      <c r="E180" s="134" t="s">
        <v>179</v>
      </c>
      <c r="F180" s="134" t="s">
        <v>504</v>
      </c>
      <c r="I180" s="128"/>
      <c r="J180" s="135">
        <f>BK180</f>
        <v>0</v>
      </c>
      <c r="L180" s="125"/>
      <c r="M180" s="129"/>
      <c r="P180" s="130">
        <f>SUM(P181:P184)</f>
        <v>0</v>
      </c>
      <c r="R180" s="130">
        <f>SUM(R181:R184)</f>
        <v>0</v>
      </c>
      <c r="T180" s="131">
        <f>SUM(T181:T184)</f>
        <v>0</v>
      </c>
      <c r="AR180" s="126" t="s">
        <v>79</v>
      </c>
      <c r="AT180" s="132" t="s">
        <v>70</v>
      </c>
      <c r="AU180" s="132" t="s">
        <v>79</v>
      </c>
      <c r="AY180" s="126" t="s">
        <v>146</v>
      </c>
      <c r="BK180" s="133">
        <f>SUM(BK181:BK184)</f>
        <v>0</v>
      </c>
    </row>
    <row r="181" spans="2:65" s="1" customFormat="1" ht="37.9" customHeight="1">
      <c r="B181" s="136"/>
      <c r="C181" s="137" t="s">
        <v>434</v>
      </c>
      <c r="D181" s="137" t="s">
        <v>148</v>
      </c>
      <c r="E181" s="138" t="s">
        <v>891</v>
      </c>
      <c r="F181" s="139" t="s">
        <v>892</v>
      </c>
      <c r="G181" s="140" t="s">
        <v>246</v>
      </c>
      <c r="H181" s="141">
        <v>88</v>
      </c>
      <c r="I181" s="142"/>
      <c r="J181" s="141">
        <f>ROUND(I181*H181,3)</f>
        <v>0</v>
      </c>
      <c r="K181" s="143"/>
      <c r="L181" s="28"/>
      <c r="M181" s="144" t="s">
        <v>1</v>
      </c>
      <c r="N181" s="145" t="s">
        <v>37</v>
      </c>
      <c r="P181" s="146">
        <f>O181*H181</f>
        <v>0</v>
      </c>
      <c r="Q181" s="146">
        <v>0</v>
      </c>
      <c r="R181" s="146">
        <f>Q181*H181</f>
        <v>0</v>
      </c>
      <c r="S181" s="146">
        <v>0</v>
      </c>
      <c r="T181" s="147">
        <f>S181*H181</f>
        <v>0</v>
      </c>
      <c r="AR181" s="148" t="s">
        <v>152</v>
      </c>
      <c r="AT181" s="148" t="s">
        <v>148</v>
      </c>
      <c r="AU181" s="148" t="s">
        <v>153</v>
      </c>
      <c r="AY181" s="13" t="s">
        <v>146</v>
      </c>
      <c r="BE181" s="149">
        <f>IF(N181="základná",J181,0)</f>
        <v>0</v>
      </c>
      <c r="BF181" s="149">
        <f>IF(N181="znížená",J181,0)</f>
        <v>0</v>
      </c>
      <c r="BG181" s="149">
        <f>IF(N181="zákl. prenesená",J181,0)</f>
        <v>0</v>
      </c>
      <c r="BH181" s="149">
        <f>IF(N181="zníž. prenesená",J181,0)</f>
        <v>0</v>
      </c>
      <c r="BI181" s="149">
        <f>IF(N181="nulová",J181,0)</f>
        <v>0</v>
      </c>
      <c r="BJ181" s="13" t="s">
        <v>153</v>
      </c>
      <c r="BK181" s="150">
        <f>ROUND(I181*H181,3)</f>
        <v>0</v>
      </c>
      <c r="BL181" s="13" t="s">
        <v>152</v>
      </c>
      <c r="BM181" s="148" t="s">
        <v>609</v>
      </c>
    </row>
    <row r="182" spans="2:65" s="1" customFormat="1" ht="24.2" customHeight="1">
      <c r="B182" s="136"/>
      <c r="C182" s="151" t="s">
        <v>234</v>
      </c>
      <c r="D182" s="151" t="s">
        <v>235</v>
      </c>
      <c r="E182" s="152" t="s">
        <v>893</v>
      </c>
      <c r="F182" s="153" t="s">
        <v>894</v>
      </c>
      <c r="G182" s="154" t="s">
        <v>199</v>
      </c>
      <c r="H182" s="155">
        <v>88.88</v>
      </c>
      <c r="I182" s="156"/>
      <c r="J182" s="155">
        <f>ROUND(I182*H182,3)</f>
        <v>0</v>
      </c>
      <c r="K182" s="157"/>
      <c r="L182" s="158"/>
      <c r="M182" s="159" t="s">
        <v>1</v>
      </c>
      <c r="N182" s="160" t="s">
        <v>37</v>
      </c>
      <c r="P182" s="146">
        <f>O182*H182</f>
        <v>0</v>
      </c>
      <c r="Q182" s="146">
        <v>0</v>
      </c>
      <c r="R182" s="146">
        <f>Q182*H182</f>
        <v>0</v>
      </c>
      <c r="S182" s="146">
        <v>0</v>
      </c>
      <c r="T182" s="147">
        <f>S182*H182</f>
        <v>0</v>
      </c>
      <c r="AR182" s="148" t="s">
        <v>162</v>
      </c>
      <c r="AT182" s="148" t="s">
        <v>235</v>
      </c>
      <c r="AU182" s="148" t="s">
        <v>153</v>
      </c>
      <c r="AY182" s="13" t="s">
        <v>146</v>
      </c>
      <c r="BE182" s="149">
        <f>IF(N182="základná",J182,0)</f>
        <v>0</v>
      </c>
      <c r="BF182" s="149">
        <f>IF(N182="znížená",J182,0)</f>
        <v>0</v>
      </c>
      <c r="BG182" s="149">
        <f>IF(N182="zákl. prenesená",J182,0)</f>
        <v>0</v>
      </c>
      <c r="BH182" s="149">
        <f>IF(N182="zníž. prenesená",J182,0)</f>
        <v>0</v>
      </c>
      <c r="BI182" s="149">
        <f>IF(N182="nulová",J182,0)</f>
        <v>0</v>
      </c>
      <c r="BJ182" s="13" t="s">
        <v>153</v>
      </c>
      <c r="BK182" s="150">
        <f>ROUND(I182*H182,3)</f>
        <v>0</v>
      </c>
      <c r="BL182" s="13" t="s">
        <v>152</v>
      </c>
      <c r="BM182" s="148" t="s">
        <v>617</v>
      </c>
    </row>
    <row r="183" spans="2:65" s="1" customFormat="1" ht="16.5" customHeight="1">
      <c r="B183" s="136"/>
      <c r="C183" s="151" t="s">
        <v>441</v>
      </c>
      <c r="D183" s="151" t="s">
        <v>235</v>
      </c>
      <c r="E183" s="152" t="s">
        <v>895</v>
      </c>
      <c r="F183" s="153" t="s">
        <v>896</v>
      </c>
      <c r="G183" s="154" t="s">
        <v>151</v>
      </c>
      <c r="H183" s="155">
        <v>6.6</v>
      </c>
      <c r="I183" s="156"/>
      <c r="J183" s="155">
        <f>ROUND(I183*H183,3)</f>
        <v>0</v>
      </c>
      <c r="K183" s="157"/>
      <c r="L183" s="158"/>
      <c r="M183" s="159" t="s">
        <v>1</v>
      </c>
      <c r="N183" s="160" t="s">
        <v>37</v>
      </c>
      <c r="P183" s="146">
        <f>O183*H183</f>
        <v>0</v>
      </c>
      <c r="Q183" s="146">
        <v>0</v>
      </c>
      <c r="R183" s="146">
        <f>Q183*H183</f>
        <v>0</v>
      </c>
      <c r="S183" s="146">
        <v>0</v>
      </c>
      <c r="T183" s="147">
        <f>S183*H183</f>
        <v>0</v>
      </c>
      <c r="AR183" s="148" t="s">
        <v>162</v>
      </c>
      <c r="AT183" s="148" t="s">
        <v>235</v>
      </c>
      <c r="AU183" s="148" t="s">
        <v>153</v>
      </c>
      <c r="AY183" s="13" t="s">
        <v>146</v>
      </c>
      <c r="BE183" s="149">
        <f>IF(N183="základná",J183,0)</f>
        <v>0</v>
      </c>
      <c r="BF183" s="149">
        <f>IF(N183="znížená",J183,0)</f>
        <v>0</v>
      </c>
      <c r="BG183" s="149">
        <f>IF(N183="zákl. prenesená",J183,0)</f>
        <v>0</v>
      </c>
      <c r="BH183" s="149">
        <f>IF(N183="zníž. prenesená",J183,0)</f>
        <v>0</v>
      </c>
      <c r="BI183" s="149">
        <f>IF(N183="nulová",J183,0)</f>
        <v>0</v>
      </c>
      <c r="BJ183" s="13" t="s">
        <v>153</v>
      </c>
      <c r="BK183" s="150">
        <f>ROUND(I183*H183,3)</f>
        <v>0</v>
      </c>
      <c r="BL183" s="13" t="s">
        <v>152</v>
      </c>
      <c r="BM183" s="148" t="s">
        <v>625</v>
      </c>
    </row>
    <row r="184" spans="2:65" s="1" customFormat="1" ht="24.2" customHeight="1">
      <c r="B184" s="136"/>
      <c r="C184" s="137" t="s">
        <v>238</v>
      </c>
      <c r="D184" s="137" t="s">
        <v>148</v>
      </c>
      <c r="E184" s="138" t="s">
        <v>709</v>
      </c>
      <c r="F184" s="139" t="s">
        <v>710</v>
      </c>
      <c r="G184" s="140" t="s">
        <v>711</v>
      </c>
      <c r="H184" s="141">
        <v>1</v>
      </c>
      <c r="I184" s="142"/>
      <c r="J184" s="141">
        <f>ROUND(I184*H184,3)</f>
        <v>0</v>
      </c>
      <c r="K184" s="143"/>
      <c r="L184" s="28"/>
      <c r="M184" s="144" t="s">
        <v>1</v>
      </c>
      <c r="N184" s="145" t="s">
        <v>37</v>
      </c>
      <c r="P184" s="146">
        <f>O184*H184</f>
        <v>0</v>
      </c>
      <c r="Q184" s="146">
        <v>0</v>
      </c>
      <c r="R184" s="146">
        <f>Q184*H184</f>
        <v>0</v>
      </c>
      <c r="S184" s="146">
        <v>0</v>
      </c>
      <c r="T184" s="147">
        <f>S184*H184</f>
        <v>0</v>
      </c>
      <c r="AR184" s="148" t="s">
        <v>152</v>
      </c>
      <c r="AT184" s="148" t="s">
        <v>148</v>
      </c>
      <c r="AU184" s="148" t="s">
        <v>153</v>
      </c>
      <c r="AY184" s="13" t="s">
        <v>146</v>
      </c>
      <c r="BE184" s="149">
        <f>IF(N184="základná",J184,0)</f>
        <v>0</v>
      </c>
      <c r="BF184" s="149">
        <f>IF(N184="znížená",J184,0)</f>
        <v>0</v>
      </c>
      <c r="BG184" s="149">
        <f>IF(N184="zákl. prenesená",J184,0)</f>
        <v>0</v>
      </c>
      <c r="BH184" s="149">
        <f>IF(N184="zníž. prenesená",J184,0)</f>
        <v>0</v>
      </c>
      <c r="BI184" s="149">
        <f>IF(N184="nulová",J184,0)</f>
        <v>0</v>
      </c>
      <c r="BJ184" s="13" t="s">
        <v>153</v>
      </c>
      <c r="BK184" s="150">
        <f>ROUND(I184*H184,3)</f>
        <v>0</v>
      </c>
      <c r="BL184" s="13" t="s">
        <v>152</v>
      </c>
      <c r="BM184" s="148" t="s">
        <v>633</v>
      </c>
    </row>
    <row r="185" spans="2:65" s="11" customFormat="1" ht="25.9" customHeight="1">
      <c r="B185" s="125"/>
      <c r="D185" s="126" t="s">
        <v>70</v>
      </c>
      <c r="E185" s="127" t="s">
        <v>239</v>
      </c>
      <c r="F185" s="127" t="s">
        <v>240</v>
      </c>
      <c r="I185" s="128"/>
      <c r="J185" s="115">
        <f>BK185</f>
        <v>0</v>
      </c>
      <c r="L185" s="125"/>
      <c r="M185" s="129"/>
      <c r="P185" s="130">
        <f>P186+P189+P194+P197</f>
        <v>0</v>
      </c>
      <c r="R185" s="130">
        <f>R186+R189+R194+R197</f>
        <v>0</v>
      </c>
      <c r="T185" s="131">
        <f>T186+T189+T194+T197</f>
        <v>0</v>
      </c>
      <c r="AR185" s="126" t="s">
        <v>153</v>
      </c>
      <c r="AT185" s="132" t="s">
        <v>70</v>
      </c>
      <c r="AU185" s="132" t="s">
        <v>71</v>
      </c>
      <c r="AY185" s="126" t="s">
        <v>146</v>
      </c>
      <c r="BK185" s="133">
        <f>BK186+BK189+BK194+BK197</f>
        <v>0</v>
      </c>
    </row>
    <row r="186" spans="2:65" s="11" customFormat="1" ht="22.9" customHeight="1">
      <c r="B186" s="125"/>
      <c r="D186" s="126" t="s">
        <v>70</v>
      </c>
      <c r="E186" s="134" t="s">
        <v>897</v>
      </c>
      <c r="F186" s="134" t="s">
        <v>898</v>
      </c>
      <c r="I186" s="128"/>
      <c r="J186" s="135">
        <f>BK186</f>
        <v>0</v>
      </c>
      <c r="L186" s="125"/>
      <c r="M186" s="129"/>
      <c r="P186" s="130">
        <f>SUM(P187:P188)</f>
        <v>0</v>
      </c>
      <c r="R186" s="130">
        <f>SUM(R187:R188)</f>
        <v>0</v>
      </c>
      <c r="T186" s="131">
        <f>SUM(T187:T188)</f>
        <v>0</v>
      </c>
      <c r="AR186" s="126" t="s">
        <v>153</v>
      </c>
      <c r="AT186" s="132" t="s">
        <v>70</v>
      </c>
      <c r="AU186" s="132" t="s">
        <v>79</v>
      </c>
      <c r="AY186" s="126" t="s">
        <v>146</v>
      </c>
      <c r="BK186" s="133">
        <f>SUM(BK187:BK188)</f>
        <v>0</v>
      </c>
    </row>
    <row r="187" spans="2:65" s="1" customFormat="1" ht="33" customHeight="1">
      <c r="B187" s="136"/>
      <c r="C187" s="137" t="s">
        <v>448</v>
      </c>
      <c r="D187" s="137" t="s">
        <v>148</v>
      </c>
      <c r="E187" s="138" t="s">
        <v>899</v>
      </c>
      <c r="F187" s="139" t="s">
        <v>900</v>
      </c>
      <c r="G187" s="140" t="s">
        <v>199</v>
      </c>
      <c r="H187" s="141">
        <v>1</v>
      </c>
      <c r="I187" s="142"/>
      <c r="J187" s="141">
        <f>ROUND(I187*H187,3)</f>
        <v>0</v>
      </c>
      <c r="K187" s="143"/>
      <c r="L187" s="28"/>
      <c r="M187" s="144" t="s">
        <v>1</v>
      </c>
      <c r="N187" s="145" t="s">
        <v>37</v>
      </c>
      <c r="P187" s="146">
        <f>O187*H187</f>
        <v>0</v>
      </c>
      <c r="Q187" s="146">
        <v>0</v>
      </c>
      <c r="R187" s="146">
        <f>Q187*H187</f>
        <v>0</v>
      </c>
      <c r="S187" s="146">
        <v>0</v>
      </c>
      <c r="T187" s="147">
        <f>S187*H187</f>
        <v>0</v>
      </c>
      <c r="AR187" s="148" t="s">
        <v>178</v>
      </c>
      <c r="AT187" s="148" t="s">
        <v>148</v>
      </c>
      <c r="AU187" s="148" t="s">
        <v>153</v>
      </c>
      <c r="AY187" s="13" t="s">
        <v>146</v>
      </c>
      <c r="BE187" s="149">
        <f>IF(N187="základná",J187,0)</f>
        <v>0</v>
      </c>
      <c r="BF187" s="149">
        <f>IF(N187="znížená",J187,0)</f>
        <v>0</v>
      </c>
      <c r="BG187" s="149">
        <f>IF(N187="zákl. prenesená",J187,0)</f>
        <v>0</v>
      </c>
      <c r="BH187" s="149">
        <f>IF(N187="zníž. prenesená",J187,0)</f>
        <v>0</v>
      </c>
      <c r="BI187" s="149">
        <f>IF(N187="nulová",J187,0)</f>
        <v>0</v>
      </c>
      <c r="BJ187" s="13" t="s">
        <v>153</v>
      </c>
      <c r="BK187" s="150">
        <f>ROUND(I187*H187,3)</f>
        <v>0</v>
      </c>
      <c r="BL187" s="13" t="s">
        <v>178</v>
      </c>
      <c r="BM187" s="148" t="s">
        <v>641</v>
      </c>
    </row>
    <row r="188" spans="2:65" s="1" customFormat="1" ht="24.2" customHeight="1">
      <c r="B188" s="136"/>
      <c r="C188" s="151" t="s">
        <v>247</v>
      </c>
      <c r="D188" s="151" t="s">
        <v>235</v>
      </c>
      <c r="E188" s="152" t="s">
        <v>901</v>
      </c>
      <c r="F188" s="153" t="s">
        <v>902</v>
      </c>
      <c r="G188" s="154" t="s">
        <v>199</v>
      </c>
      <c r="H188" s="155">
        <v>1</v>
      </c>
      <c r="I188" s="156"/>
      <c r="J188" s="155">
        <f>ROUND(I188*H188,3)</f>
        <v>0</v>
      </c>
      <c r="K188" s="157"/>
      <c r="L188" s="158"/>
      <c r="M188" s="159" t="s">
        <v>1</v>
      </c>
      <c r="N188" s="160" t="s">
        <v>37</v>
      </c>
      <c r="P188" s="146">
        <f>O188*H188</f>
        <v>0</v>
      </c>
      <c r="Q188" s="146">
        <v>0</v>
      </c>
      <c r="R188" s="146">
        <f>Q188*H188</f>
        <v>0</v>
      </c>
      <c r="S188" s="146">
        <v>0</v>
      </c>
      <c r="T188" s="147">
        <f>S188*H188</f>
        <v>0</v>
      </c>
      <c r="AR188" s="148" t="s">
        <v>208</v>
      </c>
      <c r="AT188" s="148" t="s">
        <v>235</v>
      </c>
      <c r="AU188" s="148" t="s">
        <v>153</v>
      </c>
      <c r="AY188" s="13" t="s">
        <v>146</v>
      </c>
      <c r="BE188" s="149">
        <f>IF(N188="základná",J188,0)</f>
        <v>0</v>
      </c>
      <c r="BF188" s="149">
        <f>IF(N188="znížená",J188,0)</f>
        <v>0</v>
      </c>
      <c r="BG188" s="149">
        <f>IF(N188="zákl. prenesená",J188,0)</f>
        <v>0</v>
      </c>
      <c r="BH188" s="149">
        <f>IF(N188="zníž. prenesená",J188,0)</f>
        <v>0</v>
      </c>
      <c r="BI188" s="149">
        <f>IF(N188="nulová",J188,0)</f>
        <v>0</v>
      </c>
      <c r="BJ188" s="13" t="s">
        <v>153</v>
      </c>
      <c r="BK188" s="150">
        <f>ROUND(I188*H188,3)</f>
        <v>0</v>
      </c>
      <c r="BL188" s="13" t="s">
        <v>178</v>
      </c>
      <c r="BM188" s="148" t="s">
        <v>648</v>
      </c>
    </row>
    <row r="189" spans="2:65" s="11" customFormat="1" ht="22.9" customHeight="1">
      <c r="B189" s="125"/>
      <c r="D189" s="126" t="s">
        <v>70</v>
      </c>
      <c r="E189" s="134" t="s">
        <v>903</v>
      </c>
      <c r="F189" s="134" t="s">
        <v>904</v>
      </c>
      <c r="I189" s="128"/>
      <c r="J189" s="135">
        <f>BK189</f>
        <v>0</v>
      </c>
      <c r="L189" s="125"/>
      <c r="M189" s="129"/>
      <c r="P189" s="130">
        <f>SUM(P190:P193)</f>
        <v>0</v>
      </c>
      <c r="R189" s="130">
        <f>SUM(R190:R193)</f>
        <v>0</v>
      </c>
      <c r="T189" s="131">
        <f>SUM(T190:T193)</f>
        <v>0</v>
      </c>
      <c r="AR189" s="126" t="s">
        <v>153</v>
      </c>
      <c r="AT189" s="132" t="s">
        <v>70</v>
      </c>
      <c r="AU189" s="132" t="s">
        <v>79</v>
      </c>
      <c r="AY189" s="126" t="s">
        <v>146</v>
      </c>
      <c r="BK189" s="133">
        <f>SUM(BK190:BK193)</f>
        <v>0</v>
      </c>
    </row>
    <row r="190" spans="2:65" s="1" customFormat="1" ht="21.75" customHeight="1">
      <c r="B190" s="136"/>
      <c r="C190" s="137" t="s">
        <v>455</v>
      </c>
      <c r="D190" s="137" t="s">
        <v>148</v>
      </c>
      <c r="E190" s="138" t="s">
        <v>905</v>
      </c>
      <c r="F190" s="139" t="s">
        <v>906</v>
      </c>
      <c r="G190" s="140" t="s">
        <v>199</v>
      </c>
      <c r="H190" s="141">
        <v>1</v>
      </c>
      <c r="I190" s="142"/>
      <c r="J190" s="141">
        <f>ROUND(I190*H190,3)</f>
        <v>0</v>
      </c>
      <c r="K190" s="143"/>
      <c r="L190" s="28"/>
      <c r="M190" s="144" t="s">
        <v>1</v>
      </c>
      <c r="N190" s="145" t="s">
        <v>37</v>
      </c>
      <c r="P190" s="146">
        <f>O190*H190</f>
        <v>0</v>
      </c>
      <c r="Q190" s="146">
        <v>0</v>
      </c>
      <c r="R190" s="146">
        <f>Q190*H190</f>
        <v>0</v>
      </c>
      <c r="S190" s="146">
        <v>0</v>
      </c>
      <c r="T190" s="147">
        <f>S190*H190</f>
        <v>0</v>
      </c>
      <c r="AR190" s="148" t="s">
        <v>178</v>
      </c>
      <c r="AT190" s="148" t="s">
        <v>148</v>
      </c>
      <c r="AU190" s="148" t="s">
        <v>153</v>
      </c>
      <c r="AY190" s="13" t="s">
        <v>146</v>
      </c>
      <c r="BE190" s="149">
        <f>IF(N190="základná",J190,0)</f>
        <v>0</v>
      </c>
      <c r="BF190" s="149">
        <f>IF(N190="znížená",J190,0)</f>
        <v>0</v>
      </c>
      <c r="BG190" s="149">
        <f>IF(N190="zákl. prenesená",J190,0)</f>
        <v>0</v>
      </c>
      <c r="BH190" s="149">
        <f>IF(N190="zníž. prenesená",J190,0)</f>
        <v>0</v>
      </c>
      <c r="BI190" s="149">
        <f>IF(N190="nulová",J190,0)</f>
        <v>0</v>
      </c>
      <c r="BJ190" s="13" t="s">
        <v>153</v>
      </c>
      <c r="BK190" s="150">
        <f>ROUND(I190*H190,3)</f>
        <v>0</v>
      </c>
      <c r="BL190" s="13" t="s">
        <v>178</v>
      </c>
      <c r="BM190" s="148" t="s">
        <v>656</v>
      </c>
    </row>
    <row r="191" spans="2:65" s="1" customFormat="1" ht="24.2" customHeight="1">
      <c r="B191" s="136"/>
      <c r="C191" s="151" t="s">
        <v>250</v>
      </c>
      <c r="D191" s="151" t="s">
        <v>235</v>
      </c>
      <c r="E191" s="152" t="s">
        <v>907</v>
      </c>
      <c r="F191" s="153" t="s">
        <v>908</v>
      </c>
      <c r="G191" s="154" t="s">
        <v>199</v>
      </c>
      <c r="H191" s="155">
        <v>1</v>
      </c>
      <c r="I191" s="156"/>
      <c r="J191" s="155">
        <f>ROUND(I191*H191,3)</f>
        <v>0</v>
      </c>
      <c r="K191" s="157"/>
      <c r="L191" s="158"/>
      <c r="M191" s="159" t="s">
        <v>1</v>
      </c>
      <c r="N191" s="160" t="s">
        <v>37</v>
      </c>
      <c r="P191" s="146">
        <f>O191*H191</f>
        <v>0</v>
      </c>
      <c r="Q191" s="146">
        <v>0</v>
      </c>
      <c r="R191" s="146">
        <f>Q191*H191</f>
        <v>0</v>
      </c>
      <c r="S191" s="146">
        <v>0</v>
      </c>
      <c r="T191" s="147">
        <f>S191*H191</f>
        <v>0</v>
      </c>
      <c r="AR191" s="148" t="s">
        <v>208</v>
      </c>
      <c r="AT191" s="148" t="s">
        <v>235</v>
      </c>
      <c r="AU191" s="148" t="s">
        <v>153</v>
      </c>
      <c r="AY191" s="13" t="s">
        <v>146</v>
      </c>
      <c r="BE191" s="149">
        <f>IF(N191="základná",J191,0)</f>
        <v>0</v>
      </c>
      <c r="BF191" s="149">
        <f>IF(N191="znížená",J191,0)</f>
        <v>0</v>
      </c>
      <c r="BG191" s="149">
        <f>IF(N191="zákl. prenesená",J191,0)</f>
        <v>0</v>
      </c>
      <c r="BH191" s="149">
        <f>IF(N191="zníž. prenesená",J191,0)</f>
        <v>0</v>
      </c>
      <c r="BI191" s="149">
        <f>IF(N191="nulová",J191,0)</f>
        <v>0</v>
      </c>
      <c r="BJ191" s="13" t="s">
        <v>153</v>
      </c>
      <c r="BK191" s="150">
        <f>ROUND(I191*H191,3)</f>
        <v>0</v>
      </c>
      <c r="BL191" s="13" t="s">
        <v>178</v>
      </c>
      <c r="BM191" s="148" t="s">
        <v>664</v>
      </c>
    </row>
    <row r="192" spans="2:65" s="1" customFormat="1" ht="21.75" customHeight="1">
      <c r="B192" s="136"/>
      <c r="C192" s="137" t="s">
        <v>462</v>
      </c>
      <c r="D192" s="137" t="s">
        <v>148</v>
      </c>
      <c r="E192" s="138" t="s">
        <v>909</v>
      </c>
      <c r="F192" s="139" t="s">
        <v>910</v>
      </c>
      <c r="G192" s="140" t="s">
        <v>199</v>
      </c>
      <c r="H192" s="141">
        <v>1</v>
      </c>
      <c r="I192" s="142"/>
      <c r="J192" s="141">
        <f>ROUND(I192*H192,3)</f>
        <v>0</v>
      </c>
      <c r="K192" s="143"/>
      <c r="L192" s="28"/>
      <c r="M192" s="144" t="s">
        <v>1</v>
      </c>
      <c r="N192" s="145" t="s">
        <v>37</v>
      </c>
      <c r="P192" s="146">
        <f>O192*H192</f>
        <v>0</v>
      </c>
      <c r="Q192" s="146">
        <v>0</v>
      </c>
      <c r="R192" s="146">
        <f>Q192*H192</f>
        <v>0</v>
      </c>
      <c r="S192" s="146">
        <v>0</v>
      </c>
      <c r="T192" s="147">
        <f>S192*H192</f>
        <v>0</v>
      </c>
      <c r="AR192" s="148" t="s">
        <v>178</v>
      </c>
      <c r="AT192" s="148" t="s">
        <v>148</v>
      </c>
      <c r="AU192" s="148" t="s">
        <v>153</v>
      </c>
      <c r="AY192" s="13" t="s">
        <v>146</v>
      </c>
      <c r="BE192" s="149">
        <f>IF(N192="základná",J192,0)</f>
        <v>0</v>
      </c>
      <c r="BF192" s="149">
        <f>IF(N192="znížená",J192,0)</f>
        <v>0</v>
      </c>
      <c r="BG192" s="149">
        <f>IF(N192="zákl. prenesená",J192,0)</f>
        <v>0</v>
      </c>
      <c r="BH192" s="149">
        <f>IF(N192="zníž. prenesená",J192,0)</f>
        <v>0</v>
      </c>
      <c r="BI192" s="149">
        <f>IF(N192="nulová",J192,0)</f>
        <v>0</v>
      </c>
      <c r="BJ192" s="13" t="s">
        <v>153</v>
      </c>
      <c r="BK192" s="150">
        <f>ROUND(I192*H192,3)</f>
        <v>0</v>
      </c>
      <c r="BL192" s="13" t="s">
        <v>178</v>
      </c>
      <c r="BM192" s="148" t="s">
        <v>672</v>
      </c>
    </row>
    <row r="193" spans="2:65" s="1" customFormat="1" ht="16.5" customHeight="1">
      <c r="B193" s="136"/>
      <c r="C193" s="151" t="s">
        <v>254</v>
      </c>
      <c r="D193" s="151" t="s">
        <v>235</v>
      </c>
      <c r="E193" s="152" t="s">
        <v>911</v>
      </c>
      <c r="F193" s="153" t="s">
        <v>912</v>
      </c>
      <c r="G193" s="154" t="s">
        <v>199</v>
      </c>
      <c r="H193" s="155">
        <v>1</v>
      </c>
      <c r="I193" s="156"/>
      <c r="J193" s="155">
        <f>ROUND(I193*H193,3)</f>
        <v>0</v>
      </c>
      <c r="K193" s="157"/>
      <c r="L193" s="158"/>
      <c r="M193" s="159" t="s">
        <v>1</v>
      </c>
      <c r="N193" s="160" t="s">
        <v>37</v>
      </c>
      <c r="P193" s="146">
        <f>O193*H193</f>
        <v>0</v>
      </c>
      <c r="Q193" s="146">
        <v>0</v>
      </c>
      <c r="R193" s="146">
        <f>Q193*H193</f>
        <v>0</v>
      </c>
      <c r="S193" s="146">
        <v>0</v>
      </c>
      <c r="T193" s="147">
        <f>S193*H193</f>
        <v>0</v>
      </c>
      <c r="AR193" s="148" t="s">
        <v>208</v>
      </c>
      <c r="AT193" s="148" t="s">
        <v>235</v>
      </c>
      <c r="AU193" s="148" t="s">
        <v>153</v>
      </c>
      <c r="AY193" s="13" t="s">
        <v>146</v>
      </c>
      <c r="BE193" s="149">
        <f>IF(N193="základná",J193,0)</f>
        <v>0</v>
      </c>
      <c r="BF193" s="149">
        <f>IF(N193="znížená",J193,0)</f>
        <v>0</v>
      </c>
      <c r="BG193" s="149">
        <f>IF(N193="zákl. prenesená",J193,0)</f>
        <v>0</v>
      </c>
      <c r="BH193" s="149">
        <f>IF(N193="zníž. prenesená",J193,0)</f>
        <v>0</v>
      </c>
      <c r="BI193" s="149">
        <f>IF(N193="nulová",J193,0)</f>
        <v>0</v>
      </c>
      <c r="BJ193" s="13" t="s">
        <v>153</v>
      </c>
      <c r="BK193" s="150">
        <f>ROUND(I193*H193,3)</f>
        <v>0</v>
      </c>
      <c r="BL193" s="13" t="s">
        <v>178</v>
      </c>
      <c r="BM193" s="148" t="s">
        <v>681</v>
      </c>
    </row>
    <row r="194" spans="2:65" s="11" customFormat="1" ht="22.9" customHeight="1">
      <c r="B194" s="125"/>
      <c r="D194" s="126" t="s">
        <v>70</v>
      </c>
      <c r="E194" s="134" t="s">
        <v>913</v>
      </c>
      <c r="F194" s="134" t="s">
        <v>914</v>
      </c>
      <c r="I194" s="128"/>
      <c r="J194" s="135">
        <f>BK194</f>
        <v>0</v>
      </c>
      <c r="L194" s="125"/>
      <c r="M194" s="129"/>
      <c r="P194" s="130">
        <f>SUM(P195:P196)</f>
        <v>0</v>
      </c>
      <c r="R194" s="130">
        <f>SUM(R195:R196)</f>
        <v>0</v>
      </c>
      <c r="T194" s="131">
        <f>SUM(T195:T196)</f>
        <v>0</v>
      </c>
      <c r="AR194" s="126" t="s">
        <v>153</v>
      </c>
      <c r="AT194" s="132" t="s">
        <v>70</v>
      </c>
      <c r="AU194" s="132" t="s">
        <v>79</v>
      </c>
      <c r="AY194" s="126" t="s">
        <v>146</v>
      </c>
      <c r="BK194" s="133">
        <f>SUM(BK195:BK196)</f>
        <v>0</v>
      </c>
    </row>
    <row r="195" spans="2:65" s="1" customFormat="1" ht="16.5" customHeight="1">
      <c r="B195" s="136"/>
      <c r="C195" s="137" t="s">
        <v>469</v>
      </c>
      <c r="D195" s="137" t="s">
        <v>148</v>
      </c>
      <c r="E195" s="138" t="s">
        <v>915</v>
      </c>
      <c r="F195" s="139" t="s">
        <v>916</v>
      </c>
      <c r="G195" s="140" t="s">
        <v>199</v>
      </c>
      <c r="H195" s="141">
        <v>1</v>
      </c>
      <c r="I195" s="142"/>
      <c r="J195" s="141">
        <f>ROUND(I195*H195,3)</f>
        <v>0</v>
      </c>
      <c r="K195" s="143"/>
      <c r="L195" s="28"/>
      <c r="M195" s="144" t="s">
        <v>1</v>
      </c>
      <c r="N195" s="145" t="s">
        <v>37</v>
      </c>
      <c r="P195" s="146">
        <f>O195*H195</f>
        <v>0</v>
      </c>
      <c r="Q195" s="146">
        <v>0</v>
      </c>
      <c r="R195" s="146">
        <f>Q195*H195</f>
        <v>0</v>
      </c>
      <c r="S195" s="146">
        <v>0</v>
      </c>
      <c r="T195" s="147">
        <f>S195*H195</f>
        <v>0</v>
      </c>
      <c r="AR195" s="148" t="s">
        <v>178</v>
      </c>
      <c r="AT195" s="148" t="s">
        <v>148</v>
      </c>
      <c r="AU195" s="148" t="s">
        <v>153</v>
      </c>
      <c r="AY195" s="13" t="s">
        <v>146</v>
      </c>
      <c r="BE195" s="149">
        <f>IF(N195="základná",J195,0)</f>
        <v>0</v>
      </c>
      <c r="BF195" s="149">
        <f>IF(N195="znížená",J195,0)</f>
        <v>0</v>
      </c>
      <c r="BG195" s="149">
        <f>IF(N195="zákl. prenesená",J195,0)</f>
        <v>0</v>
      </c>
      <c r="BH195" s="149">
        <f>IF(N195="zníž. prenesená",J195,0)</f>
        <v>0</v>
      </c>
      <c r="BI195" s="149">
        <f>IF(N195="nulová",J195,0)</f>
        <v>0</v>
      </c>
      <c r="BJ195" s="13" t="s">
        <v>153</v>
      </c>
      <c r="BK195" s="150">
        <f>ROUND(I195*H195,3)</f>
        <v>0</v>
      </c>
      <c r="BL195" s="13" t="s">
        <v>178</v>
      </c>
      <c r="BM195" s="148" t="s">
        <v>690</v>
      </c>
    </row>
    <row r="196" spans="2:65" s="1" customFormat="1" ht="16.5" customHeight="1">
      <c r="B196" s="136"/>
      <c r="C196" s="151" t="s">
        <v>257</v>
      </c>
      <c r="D196" s="151" t="s">
        <v>235</v>
      </c>
      <c r="E196" s="152" t="s">
        <v>917</v>
      </c>
      <c r="F196" s="153" t="s">
        <v>918</v>
      </c>
      <c r="G196" s="154" t="s">
        <v>199</v>
      </c>
      <c r="H196" s="155">
        <v>1</v>
      </c>
      <c r="I196" s="156"/>
      <c r="J196" s="155">
        <f>ROUND(I196*H196,3)</f>
        <v>0</v>
      </c>
      <c r="K196" s="157"/>
      <c r="L196" s="158"/>
      <c r="M196" s="159" t="s">
        <v>1</v>
      </c>
      <c r="N196" s="160" t="s">
        <v>37</v>
      </c>
      <c r="P196" s="146">
        <f>O196*H196</f>
        <v>0</v>
      </c>
      <c r="Q196" s="146">
        <v>0</v>
      </c>
      <c r="R196" s="146">
        <f>Q196*H196</f>
        <v>0</v>
      </c>
      <c r="S196" s="146">
        <v>0</v>
      </c>
      <c r="T196" s="147">
        <f>S196*H196</f>
        <v>0</v>
      </c>
      <c r="AR196" s="148" t="s">
        <v>208</v>
      </c>
      <c r="AT196" s="148" t="s">
        <v>235</v>
      </c>
      <c r="AU196" s="148" t="s">
        <v>153</v>
      </c>
      <c r="AY196" s="13" t="s">
        <v>146</v>
      </c>
      <c r="BE196" s="149">
        <f>IF(N196="základná",J196,0)</f>
        <v>0</v>
      </c>
      <c r="BF196" s="149">
        <f>IF(N196="znížená",J196,0)</f>
        <v>0</v>
      </c>
      <c r="BG196" s="149">
        <f>IF(N196="zákl. prenesená",J196,0)</f>
        <v>0</v>
      </c>
      <c r="BH196" s="149">
        <f>IF(N196="zníž. prenesená",J196,0)</f>
        <v>0</v>
      </c>
      <c r="BI196" s="149">
        <f>IF(N196="nulová",J196,0)</f>
        <v>0</v>
      </c>
      <c r="BJ196" s="13" t="s">
        <v>153</v>
      </c>
      <c r="BK196" s="150">
        <f>ROUND(I196*H196,3)</f>
        <v>0</v>
      </c>
      <c r="BL196" s="13" t="s">
        <v>178</v>
      </c>
      <c r="BM196" s="148" t="s">
        <v>698</v>
      </c>
    </row>
    <row r="197" spans="2:65" s="11" customFormat="1" ht="22.9" customHeight="1">
      <c r="B197" s="125"/>
      <c r="D197" s="126" t="s">
        <v>70</v>
      </c>
      <c r="E197" s="134" t="s">
        <v>580</v>
      </c>
      <c r="F197" s="134" t="s">
        <v>581</v>
      </c>
      <c r="I197" s="128"/>
      <c r="J197" s="135">
        <f>BK197</f>
        <v>0</v>
      </c>
      <c r="L197" s="125"/>
      <c r="M197" s="129"/>
      <c r="P197" s="130">
        <f>SUM(P198:P199)</f>
        <v>0</v>
      </c>
      <c r="R197" s="130">
        <f>SUM(R198:R199)</f>
        <v>0</v>
      </c>
      <c r="T197" s="131">
        <f>SUM(T198:T199)</f>
        <v>0</v>
      </c>
      <c r="AR197" s="126" t="s">
        <v>153</v>
      </c>
      <c r="AT197" s="132" t="s">
        <v>70</v>
      </c>
      <c r="AU197" s="132" t="s">
        <v>79</v>
      </c>
      <c r="AY197" s="126" t="s">
        <v>146</v>
      </c>
      <c r="BK197" s="133">
        <f>SUM(BK198:BK199)</f>
        <v>0</v>
      </c>
    </row>
    <row r="198" spans="2:65" s="1" customFormat="1" ht="37.9" customHeight="1">
      <c r="B198" s="136"/>
      <c r="C198" s="137" t="s">
        <v>476</v>
      </c>
      <c r="D198" s="137" t="s">
        <v>148</v>
      </c>
      <c r="E198" s="138" t="s">
        <v>919</v>
      </c>
      <c r="F198" s="139" t="s">
        <v>920</v>
      </c>
      <c r="G198" s="140" t="s">
        <v>174</v>
      </c>
      <c r="H198" s="141">
        <v>15.56</v>
      </c>
      <c r="I198" s="142"/>
      <c r="J198" s="141">
        <f>ROUND(I198*H198,3)</f>
        <v>0</v>
      </c>
      <c r="K198" s="143"/>
      <c r="L198" s="28"/>
      <c r="M198" s="144" t="s">
        <v>1</v>
      </c>
      <c r="N198" s="145" t="s">
        <v>37</v>
      </c>
      <c r="P198" s="146">
        <f>O198*H198</f>
        <v>0</v>
      </c>
      <c r="Q198" s="146">
        <v>0</v>
      </c>
      <c r="R198" s="146">
        <f>Q198*H198</f>
        <v>0</v>
      </c>
      <c r="S198" s="146">
        <v>0</v>
      </c>
      <c r="T198" s="147">
        <f>S198*H198</f>
        <v>0</v>
      </c>
      <c r="AR198" s="148" t="s">
        <v>178</v>
      </c>
      <c r="AT198" s="148" t="s">
        <v>148</v>
      </c>
      <c r="AU198" s="148" t="s">
        <v>153</v>
      </c>
      <c r="AY198" s="13" t="s">
        <v>146</v>
      </c>
      <c r="BE198" s="149">
        <f>IF(N198="základná",J198,0)</f>
        <v>0</v>
      </c>
      <c r="BF198" s="149">
        <f>IF(N198="znížená",J198,0)</f>
        <v>0</v>
      </c>
      <c r="BG198" s="149">
        <f>IF(N198="zákl. prenesená",J198,0)</f>
        <v>0</v>
      </c>
      <c r="BH198" s="149">
        <f>IF(N198="zníž. prenesená",J198,0)</f>
        <v>0</v>
      </c>
      <c r="BI198" s="149">
        <f>IF(N198="nulová",J198,0)</f>
        <v>0</v>
      </c>
      <c r="BJ198" s="13" t="s">
        <v>153</v>
      </c>
      <c r="BK198" s="150">
        <f>ROUND(I198*H198,3)</f>
        <v>0</v>
      </c>
      <c r="BL198" s="13" t="s">
        <v>178</v>
      </c>
      <c r="BM198" s="148" t="s">
        <v>708</v>
      </c>
    </row>
    <row r="199" spans="2:65" s="1" customFormat="1" ht="33" customHeight="1">
      <c r="B199" s="136"/>
      <c r="C199" s="151" t="s">
        <v>264</v>
      </c>
      <c r="D199" s="151" t="s">
        <v>235</v>
      </c>
      <c r="E199" s="152" t="s">
        <v>921</v>
      </c>
      <c r="F199" s="153" t="s">
        <v>922</v>
      </c>
      <c r="G199" s="154" t="s">
        <v>174</v>
      </c>
      <c r="H199" s="155">
        <v>15.56</v>
      </c>
      <c r="I199" s="156"/>
      <c r="J199" s="155">
        <f>ROUND(I199*H199,3)</f>
        <v>0</v>
      </c>
      <c r="K199" s="157"/>
      <c r="L199" s="158"/>
      <c r="M199" s="159" t="s">
        <v>1</v>
      </c>
      <c r="N199" s="160" t="s">
        <v>37</v>
      </c>
      <c r="P199" s="146">
        <f>O199*H199</f>
        <v>0</v>
      </c>
      <c r="Q199" s="146">
        <v>0</v>
      </c>
      <c r="R199" s="146">
        <f>Q199*H199</f>
        <v>0</v>
      </c>
      <c r="S199" s="146">
        <v>0</v>
      </c>
      <c r="T199" s="147">
        <f>S199*H199</f>
        <v>0</v>
      </c>
      <c r="AR199" s="148" t="s">
        <v>208</v>
      </c>
      <c r="AT199" s="148" t="s">
        <v>235</v>
      </c>
      <c r="AU199" s="148" t="s">
        <v>153</v>
      </c>
      <c r="AY199" s="13" t="s">
        <v>146</v>
      </c>
      <c r="BE199" s="149">
        <f>IF(N199="základná",J199,0)</f>
        <v>0</v>
      </c>
      <c r="BF199" s="149">
        <f>IF(N199="znížená",J199,0)</f>
        <v>0</v>
      </c>
      <c r="BG199" s="149">
        <f>IF(N199="zákl. prenesená",J199,0)</f>
        <v>0</v>
      </c>
      <c r="BH199" s="149">
        <f>IF(N199="zníž. prenesená",J199,0)</f>
        <v>0</v>
      </c>
      <c r="BI199" s="149">
        <f>IF(N199="nulová",J199,0)</f>
        <v>0</v>
      </c>
      <c r="BJ199" s="13" t="s">
        <v>153</v>
      </c>
      <c r="BK199" s="150">
        <f>ROUND(I199*H199,3)</f>
        <v>0</v>
      </c>
      <c r="BL199" s="13" t="s">
        <v>178</v>
      </c>
      <c r="BM199" s="148" t="s">
        <v>811</v>
      </c>
    </row>
    <row r="200" spans="2:65" s="11" customFormat="1" ht="25.9" customHeight="1">
      <c r="B200" s="125"/>
      <c r="D200" s="126" t="s">
        <v>70</v>
      </c>
      <c r="E200" s="127" t="s">
        <v>679</v>
      </c>
      <c r="F200" s="127" t="s">
        <v>923</v>
      </c>
      <c r="I200" s="128"/>
      <c r="J200" s="115">
        <f>BK200</f>
        <v>0</v>
      </c>
      <c r="L200" s="125"/>
      <c r="M200" s="129"/>
      <c r="P200" s="130">
        <f>SUM(P201:P202)</f>
        <v>0</v>
      </c>
      <c r="R200" s="130">
        <f>SUM(R201:R202)</f>
        <v>0</v>
      </c>
      <c r="T200" s="131">
        <f>SUM(T201:T202)</f>
        <v>0</v>
      </c>
      <c r="AR200" s="126" t="s">
        <v>156</v>
      </c>
      <c r="AT200" s="132" t="s">
        <v>70</v>
      </c>
      <c r="AU200" s="132" t="s">
        <v>71</v>
      </c>
      <c r="AY200" s="126" t="s">
        <v>146</v>
      </c>
      <c r="BK200" s="133">
        <f>SUM(BK201:BK202)</f>
        <v>0</v>
      </c>
    </row>
    <row r="201" spans="2:65" s="1" customFormat="1" ht="24.2" customHeight="1">
      <c r="B201" s="136"/>
      <c r="C201" s="137" t="s">
        <v>483</v>
      </c>
      <c r="D201" s="137" t="s">
        <v>148</v>
      </c>
      <c r="E201" s="138" t="s">
        <v>924</v>
      </c>
      <c r="F201" s="139" t="s">
        <v>925</v>
      </c>
      <c r="G201" s="140" t="s">
        <v>199</v>
      </c>
      <c r="H201" s="141">
        <v>1</v>
      </c>
      <c r="I201" s="142"/>
      <c r="J201" s="141">
        <f>ROUND(I201*H201,3)</f>
        <v>0</v>
      </c>
      <c r="K201" s="143"/>
      <c r="L201" s="28"/>
      <c r="M201" s="144" t="s">
        <v>1</v>
      </c>
      <c r="N201" s="145" t="s">
        <v>37</v>
      </c>
      <c r="P201" s="146">
        <f>O201*H201</f>
        <v>0</v>
      </c>
      <c r="Q201" s="146">
        <v>0</v>
      </c>
      <c r="R201" s="146">
        <f>Q201*H201</f>
        <v>0</v>
      </c>
      <c r="S201" s="146">
        <v>0</v>
      </c>
      <c r="T201" s="147">
        <f>S201*H201</f>
        <v>0</v>
      </c>
      <c r="AR201" s="148" t="s">
        <v>280</v>
      </c>
      <c r="AT201" s="148" t="s">
        <v>148</v>
      </c>
      <c r="AU201" s="148" t="s">
        <v>79</v>
      </c>
      <c r="AY201" s="13" t="s">
        <v>146</v>
      </c>
      <c r="BE201" s="149">
        <f>IF(N201="základná",J201,0)</f>
        <v>0</v>
      </c>
      <c r="BF201" s="149">
        <f>IF(N201="znížená",J201,0)</f>
        <v>0</v>
      </c>
      <c r="BG201" s="149">
        <f>IF(N201="zákl. prenesená",J201,0)</f>
        <v>0</v>
      </c>
      <c r="BH201" s="149">
        <f>IF(N201="zníž. prenesená",J201,0)</f>
        <v>0</v>
      </c>
      <c r="BI201" s="149">
        <f>IF(N201="nulová",J201,0)</f>
        <v>0</v>
      </c>
      <c r="BJ201" s="13" t="s">
        <v>153</v>
      </c>
      <c r="BK201" s="150">
        <f>ROUND(I201*H201,3)</f>
        <v>0</v>
      </c>
      <c r="BL201" s="13" t="s">
        <v>280</v>
      </c>
      <c r="BM201" s="148" t="s">
        <v>812</v>
      </c>
    </row>
    <row r="202" spans="2:65" s="1" customFormat="1" ht="24.2" customHeight="1">
      <c r="B202" s="136"/>
      <c r="C202" s="137" t="s">
        <v>267</v>
      </c>
      <c r="D202" s="137" t="s">
        <v>148</v>
      </c>
      <c r="E202" s="138" t="s">
        <v>926</v>
      </c>
      <c r="F202" s="139" t="s">
        <v>927</v>
      </c>
      <c r="G202" s="140" t="s">
        <v>174</v>
      </c>
      <c r="H202" s="141">
        <v>352</v>
      </c>
      <c r="I202" s="142"/>
      <c r="J202" s="141">
        <f>ROUND(I202*H202,3)</f>
        <v>0</v>
      </c>
      <c r="K202" s="143"/>
      <c r="L202" s="28"/>
      <c r="M202" s="144" t="s">
        <v>1</v>
      </c>
      <c r="N202" s="145" t="s">
        <v>37</v>
      </c>
      <c r="P202" s="146">
        <f>O202*H202</f>
        <v>0</v>
      </c>
      <c r="Q202" s="146">
        <v>0</v>
      </c>
      <c r="R202" s="146">
        <f>Q202*H202</f>
        <v>0</v>
      </c>
      <c r="S202" s="146">
        <v>0</v>
      </c>
      <c r="T202" s="147">
        <f>S202*H202</f>
        <v>0</v>
      </c>
      <c r="AR202" s="148" t="s">
        <v>280</v>
      </c>
      <c r="AT202" s="148" t="s">
        <v>148</v>
      </c>
      <c r="AU202" s="148" t="s">
        <v>79</v>
      </c>
      <c r="AY202" s="13" t="s">
        <v>146</v>
      </c>
      <c r="BE202" s="149">
        <f>IF(N202="základná",J202,0)</f>
        <v>0</v>
      </c>
      <c r="BF202" s="149">
        <f>IF(N202="znížená",J202,0)</f>
        <v>0</v>
      </c>
      <c r="BG202" s="149">
        <f>IF(N202="zákl. prenesená",J202,0)</f>
        <v>0</v>
      </c>
      <c r="BH202" s="149">
        <f>IF(N202="zníž. prenesená",J202,0)</f>
        <v>0</v>
      </c>
      <c r="BI202" s="149">
        <f>IF(N202="nulová",J202,0)</f>
        <v>0</v>
      </c>
      <c r="BJ202" s="13" t="s">
        <v>153</v>
      </c>
      <c r="BK202" s="150">
        <f>ROUND(I202*H202,3)</f>
        <v>0</v>
      </c>
      <c r="BL202" s="13" t="s">
        <v>280</v>
      </c>
      <c r="BM202" s="148" t="s">
        <v>817</v>
      </c>
    </row>
    <row r="203" spans="2:65" s="11" customFormat="1" ht="25.9" customHeight="1">
      <c r="B203" s="125"/>
      <c r="D203" s="126" t="s">
        <v>70</v>
      </c>
      <c r="E203" s="127" t="s">
        <v>706</v>
      </c>
      <c r="F203" s="127" t="s">
        <v>826</v>
      </c>
      <c r="I203" s="128"/>
      <c r="J203" s="115">
        <f>BK203</f>
        <v>0</v>
      </c>
      <c r="L203" s="125"/>
      <c r="M203" s="129"/>
      <c r="P203" s="130">
        <f>P204</f>
        <v>0</v>
      </c>
      <c r="R203" s="130">
        <f>R204</f>
        <v>0</v>
      </c>
      <c r="T203" s="131">
        <f>T204</f>
        <v>0</v>
      </c>
      <c r="AR203" s="126" t="s">
        <v>163</v>
      </c>
      <c r="AT203" s="132" t="s">
        <v>70</v>
      </c>
      <c r="AU203" s="132" t="s">
        <v>71</v>
      </c>
      <c r="AY203" s="126" t="s">
        <v>146</v>
      </c>
      <c r="BK203" s="133">
        <f>BK204</f>
        <v>0</v>
      </c>
    </row>
    <row r="204" spans="2:65" s="1" customFormat="1" ht="24.2" customHeight="1">
      <c r="B204" s="136"/>
      <c r="C204" s="137" t="s">
        <v>490</v>
      </c>
      <c r="D204" s="137" t="s">
        <v>148</v>
      </c>
      <c r="E204" s="138" t="s">
        <v>928</v>
      </c>
      <c r="F204" s="139" t="s">
        <v>710</v>
      </c>
      <c r="G204" s="140" t="s">
        <v>711</v>
      </c>
      <c r="H204" s="141">
        <v>1</v>
      </c>
      <c r="I204" s="142"/>
      <c r="J204" s="141">
        <f>ROUND(I204*H204,3)</f>
        <v>0</v>
      </c>
      <c r="K204" s="143"/>
      <c r="L204" s="28"/>
      <c r="M204" s="144" t="s">
        <v>1</v>
      </c>
      <c r="N204" s="145" t="s">
        <v>37</v>
      </c>
      <c r="P204" s="146">
        <f>O204*H204</f>
        <v>0</v>
      </c>
      <c r="Q204" s="146">
        <v>0</v>
      </c>
      <c r="R204" s="146">
        <f>Q204*H204</f>
        <v>0</v>
      </c>
      <c r="S204" s="146">
        <v>0</v>
      </c>
      <c r="T204" s="147">
        <f>S204*H204</f>
        <v>0</v>
      </c>
      <c r="AR204" s="148" t="s">
        <v>152</v>
      </c>
      <c r="AT204" s="148" t="s">
        <v>148</v>
      </c>
      <c r="AU204" s="148" t="s">
        <v>79</v>
      </c>
      <c r="AY204" s="13" t="s">
        <v>146</v>
      </c>
      <c r="BE204" s="149">
        <f>IF(N204="základná",J204,0)</f>
        <v>0</v>
      </c>
      <c r="BF204" s="149">
        <f>IF(N204="znížená",J204,0)</f>
        <v>0</v>
      </c>
      <c r="BG204" s="149">
        <f>IF(N204="zákl. prenesená",J204,0)</f>
        <v>0</v>
      </c>
      <c r="BH204" s="149">
        <f>IF(N204="zníž. prenesená",J204,0)</f>
        <v>0</v>
      </c>
      <c r="BI204" s="149">
        <f>IF(N204="nulová",J204,0)</f>
        <v>0</v>
      </c>
      <c r="BJ204" s="13" t="s">
        <v>153</v>
      </c>
      <c r="BK204" s="150">
        <f>ROUND(I204*H204,3)</f>
        <v>0</v>
      </c>
      <c r="BL204" s="13" t="s">
        <v>152</v>
      </c>
      <c r="BM204" s="148" t="s">
        <v>820</v>
      </c>
    </row>
    <row r="205" spans="2:65" s="1" customFormat="1" ht="49.9" customHeight="1">
      <c r="B205" s="28"/>
      <c r="E205" s="127" t="s">
        <v>298</v>
      </c>
      <c r="F205" s="127" t="s">
        <v>299</v>
      </c>
      <c r="J205" s="115">
        <f t="shared" ref="J205:J215" si="30">BK205</f>
        <v>0</v>
      </c>
      <c r="L205" s="28"/>
      <c r="M205" s="161"/>
      <c r="T205" s="55"/>
      <c r="AT205" s="13" t="s">
        <v>70</v>
      </c>
      <c r="AU205" s="13" t="s">
        <v>71</v>
      </c>
      <c r="AY205" s="13" t="s">
        <v>300</v>
      </c>
      <c r="BK205" s="150">
        <f>SUM(BK206:BK215)</f>
        <v>0</v>
      </c>
    </row>
    <row r="206" spans="2:65" s="1" customFormat="1" ht="16.350000000000001" customHeight="1">
      <c r="B206" s="28"/>
      <c r="C206" s="162" t="s">
        <v>1</v>
      </c>
      <c r="D206" s="162" t="s">
        <v>148</v>
      </c>
      <c r="E206" s="163" t="s">
        <v>1</v>
      </c>
      <c r="F206" s="164" t="s">
        <v>1</v>
      </c>
      <c r="G206" s="165" t="s">
        <v>1</v>
      </c>
      <c r="H206" s="166"/>
      <c r="I206" s="166"/>
      <c r="J206" s="167">
        <f t="shared" si="30"/>
        <v>0</v>
      </c>
      <c r="K206" s="168"/>
      <c r="L206" s="28"/>
      <c r="M206" s="169" t="s">
        <v>1</v>
      </c>
      <c r="N206" s="170" t="s">
        <v>37</v>
      </c>
      <c r="T206" s="55"/>
      <c r="AT206" s="13" t="s">
        <v>300</v>
      </c>
      <c r="AU206" s="13" t="s">
        <v>79</v>
      </c>
      <c r="AY206" s="13" t="s">
        <v>300</v>
      </c>
      <c r="BE206" s="149">
        <f t="shared" ref="BE206:BE215" si="31">IF(N206="základná",J206,0)</f>
        <v>0</v>
      </c>
      <c r="BF206" s="149">
        <f t="shared" ref="BF206:BF215" si="32">IF(N206="znížená",J206,0)</f>
        <v>0</v>
      </c>
      <c r="BG206" s="149">
        <f t="shared" ref="BG206:BG215" si="33">IF(N206="zákl. prenesená",J206,0)</f>
        <v>0</v>
      </c>
      <c r="BH206" s="149">
        <f t="shared" ref="BH206:BH215" si="34">IF(N206="zníž. prenesená",J206,0)</f>
        <v>0</v>
      </c>
      <c r="BI206" s="149">
        <f t="shared" ref="BI206:BI215" si="35">IF(N206="nulová",J206,0)</f>
        <v>0</v>
      </c>
      <c r="BJ206" s="13" t="s">
        <v>153</v>
      </c>
      <c r="BK206" s="150">
        <f t="shared" ref="BK206:BK215" si="36">I206*H206</f>
        <v>0</v>
      </c>
    </row>
    <row r="207" spans="2:65" s="1" customFormat="1" ht="16.350000000000001" customHeight="1">
      <c r="B207" s="28"/>
      <c r="C207" s="162" t="s">
        <v>1</v>
      </c>
      <c r="D207" s="162" t="s">
        <v>148</v>
      </c>
      <c r="E207" s="163" t="s">
        <v>1</v>
      </c>
      <c r="F207" s="164" t="s">
        <v>1</v>
      </c>
      <c r="G207" s="165" t="s">
        <v>1</v>
      </c>
      <c r="H207" s="166"/>
      <c r="I207" s="166"/>
      <c r="J207" s="167">
        <f t="shared" si="30"/>
        <v>0</v>
      </c>
      <c r="K207" s="168"/>
      <c r="L207" s="28"/>
      <c r="M207" s="169" t="s">
        <v>1</v>
      </c>
      <c r="N207" s="170" t="s">
        <v>37</v>
      </c>
      <c r="T207" s="55"/>
      <c r="AT207" s="13" t="s">
        <v>300</v>
      </c>
      <c r="AU207" s="13" t="s">
        <v>79</v>
      </c>
      <c r="AY207" s="13" t="s">
        <v>300</v>
      </c>
      <c r="BE207" s="149">
        <f t="shared" si="31"/>
        <v>0</v>
      </c>
      <c r="BF207" s="149">
        <f t="shared" si="32"/>
        <v>0</v>
      </c>
      <c r="BG207" s="149">
        <f t="shared" si="33"/>
        <v>0</v>
      </c>
      <c r="BH207" s="149">
        <f t="shared" si="34"/>
        <v>0</v>
      </c>
      <c r="BI207" s="149">
        <f t="shared" si="35"/>
        <v>0</v>
      </c>
      <c r="BJ207" s="13" t="s">
        <v>153</v>
      </c>
      <c r="BK207" s="150">
        <f t="shared" si="36"/>
        <v>0</v>
      </c>
    </row>
    <row r="208" spans="2:65" s="1" customFormat="1" ht="16.350000000000001" customHeight="1">
      <c r="B208" s="28"/>
      <c r="C208" s="162" t="s">
        <v>1</v>
      </c>
      <c r="D208" s="162" t="s">
        <v>148</v>
      </c>
      <c r="E208" s="163" t="s">
        <v>1</v>
      </c>
      <c r="F208" s="164" t="s">
        <v>1</v>
      </c>
      <c r="G208" s="165" t="s">
        <v>1</v>
      </c>
      <c r="H208" s="166"/>
      <c r="I208" s="166"/>
      <c r="J208" s="167">
        <f t="shared" si="30"/>
        <v>0</v>
      </c>
      <c r="K208" s="168"/>
      <c r="L208" s="28"/>
      <c r="M208" s="169" t="s">
        <v>1</v>
      </c>
      <c r="N208" s="170" t="s">
        <v>37</v>
      </c>
      <c r="T208" s="55"/>
      <c r="AT208" s="13" t="s">
        <v>300</v>
      </c>
      <c r="AU208" s="13" t="s">
        <v>79</v>
      </c>
      <c r="AY208" s="13" t="s">
        <v>300</v>
      </c>
      <c r="BE208" s="149">
        <f t="shared" si="31"/>
        <v>0</v>
      </c>
      <c r="BF208" s="149">
        <f t="shared" si="32"/>
        <v>0</v>
      </c>
      <c r="BG208" s="149">
        <f t="shared" si="33"/>
        <v>0</v>
      </c>
      <c r="BH208" s="149">
        <f t="shared" si="34"/>
        <v>0</v>
      </c>
      <c r="BI208" s="149">
        <f t="shared" si="35"/>
        <v>0</v>
      </c>
      <c r="BJ208" s="13" t="s">
        <v>153</v>
      </c>
      <c r="BK208" s="150">
        <f t="shared" si="36"/>
        <v>0</v>
      </c>
    </row>
    <row r="209" spans="2:63" s="1" customFormat="1" ht="16.350000000000001" customHeight="1">
      <c r="B209" s="28"/>
      <c r="C209" s="162" t="s">
        <v>1</v>
      </c>
      <c r="D209" s="162" t="s">
        <v>148</v>
      </c>
      <c r="E209" s="163" t="s">
        <v>1</v>
      </c>
      <c r="F209" s="164" t="s">
        <v>1</v>
      </c>
      <c r="G209" s="165" t="s">
        <v>1</v>
      </c>
      <c r="H209" s="166"/>
      <c r="I209" s="166"/>
      <c r="J209" s="167">
        <f t="shared" si="30"/>
        <v>0</v>
      </c>
      <c r="K209" s="168"/>
      <c r="L209" s="28"/>
      <c r="M209" s="169" t="s">
        <v>1</v>
      </c>
      <c r="N209" s="170" t="s">
        <v>37</v>
      </c>
      <c r="T209" s="55"/>
      <c r="AT209" s="13" t="s">
        <v>300</v>
      </c>
      <c r="AU209" s="13" t="s">
        <v>79</v>
      </c>
      <c r="AY209" s="13" t="s">
        <v>300</v>
      </c>
      <c r="BE209" s="149">
        <f t="shared" si="31"/>
        <v>0</v>
      </c>
      <c r="BF209" s="149">
        <f t="shared" si="32"/>
        <v>0</v>
      </c>
      <c r="BG209" s="149">
        <f t="shared" si="33"/>
        <v>0</v>
      </c>
      <c r="BH209" s="149">
        <f t="shared" si="34"/>
        <v>0</v>
      </c>
      <c r="BI209" s="149">
        <f t="shared" si="35"/>
        <v>0</v>
      </c>
      <c r="BJ209" s="13" t="s">
        <v>153</v>
      </c>
      <c r="BK209" s="150">
        <f t="shared" si="36"/>
        <v>0</v>
      </c>
    </row>
    <row r="210" spans="2:63" s="1" customFormat="1" ht="16.350000000000001" customHeight="1">
      <c r="B210" s="28"/>
      <c r="C210" s="162" t="s">
        <v>1</v>
      </c>
      <c r="D210" s="162" t="s">
        <v>148</v>
      </c>
      <c r="E210" s="163" t="s">
        <v>1</v>
      </c>
      <c r="F210" s="164" t="s">
        <v>1</v>
      </c>
      <c r="G210" s="165" t="s">
        <v>1</v>
      </c>
      <c r="H210" s="166"/>
      <c r="I210" s="166"/>
      <c r="J210" s="167">
        <f t="shared" si="30"/>
        <v>0</v>
      </c>
      <c r="K210" s="168"/>
      <c r="L210" s="28"/>
      <c r="M210" s="169" t="s">
        <v>1</v>
      </c>
      <c r="N210" s="170" t="s">
        <v>37</v>
      </c>
      <c r="T210" s="55"/>
      <c r="AT210" s="13" t="s">
        <v>300</v>
      </c>
      <c r="AU210" s="13" t="s">
        <v>79</v>
      </c>
      <c r="AY210" s="13" t="s">
        <v>300</v>
      </c>
      <c r="BE210" s="149">
        <f t="shared" si="31"/>
        <v>0</v>
      </c>
      <c r="BF210" s="149">
        <f t="shared" si="32"/>
        <v>0</v>
      </c>
      <c r="BG210" s="149">
        <f t="shared" si="33"/>
        <v>0</v>
      </c>
      <c r="BH210" s="149">
        <f t="shared" si="34"/>
        <v>0</v>
      </c>
      <c r="BI210" s="149">
        <f t="shared" si="35"/>
        <v>0</v>
      </c>
      <c r="BJ210" s="13" t="s">
        <v>153</v>
      </c>
      <c r="BK210" s="150">
        <f t="shared" si="36"/>
        <v>0</v>
      </c>
    </row>
    <row r="211" spans="2:63" s="1" customFormat="1" ht="16.350000000000001" customHeight="1">
      <c r="B211" s="28"/>
      <c r="C211" s="162" t="s">
        <v>1</v>
      </c>
      <c r="D211" s="162" t="s">
        <v>148</v>
      </c>
      <c r="E211" s="163" t="s">
        <v>1</v>
      </c>
      <c r="F211" s="164" t="s">
        <v>1</v>
      </c>
      <c r="G211" s="165" t="s">
        <v>1</v>
      </c>
      <c r="H211" s="166"/>
      <c r="I211" s="166"/>
      <c r="J211" s="167">
        <f t="shared" si="30"/>
        <v>0</v>
      </c>
      <c r="K211" s="168"/>
      <c r="L211" s="28"/>
      <c r="M211" s="169" t="s">
        <v>1</v>
      </c>
      <c r="N211" s="170" t="s">
        <v>37</v>
      </c>
      <c r="T211" s="55"/>
      <c r="AT211" s="13" t="s">
        <v>300</v>
      </c>
      <c r="AU211" s="13" t="s">
        <v>79</v>
      </c>
      <c r="AY211" s="13" t="s">
        <v>300</v>
      </c>
      <c r="BE211" s="149">
        <f t="shared" si="31"/>
        <v>0</v>
      </c>
      <c r="BF211" s="149">
        <f t="shared" si="32"/>
        <v>0</v>
      </c>
      <c r="BG211" s="149">
        <f t="shared" si="33"/>
        <v>0</v>
      </c>
      <c r="BH211" s="149">
        <f t="shared" si="34"/>
        <v>0</v>
      </c>
      <c r="BI211" s="149">
        <f t="shared" si="35"/>
        <v>0</v>
      </c>
      <c r="BJ211" s="13" t="s">
        <v>153</v>
      </c>
      <c r="BK211" s="150">
        <f t="shared" si="36"/>
        <v>0</v>
      </c>
    </row>
    <row r="212" spans="2:63" s="1" customFormat="1" ht="16.350000000000001" customHeight="1">
      <c r="B212" s="28"/>
      <c r="C212" s="162" t="s">
        <v>1</v>
      </c>
      <c r="D212" s="162" t="s">
        <v>148</v>
      </c>
      <c r="E212" s="163" t="s">
        <v>1</v>
      </c>
      <c r="F212" s="164" t="s">
        <v>1</v>
      </c>
      <c r="G212" s="165" t="s">
        <v>1</v>
      </c>
      <c r="H212" s="166"/>
      <c r="I212" s="166"/>
      <c r="J212" s="167">
        <f t="shared" si="30"/>
        <v>0</v>
      </c>
      <c r="K212" s="168"/>
      <c r="L212" s="28"/>
      <c r="M212" s="169" t="s">
        <v>1</v>
      </c>
      <c r="N212" s="170" t="s">
        <v>37</v>
      </c>
      <c r="T212" s="55"/>
      <c r="AT212" s="13" t="s">
        <v>300</v>
      </c>
      <c r="AU212" s="13" t="s">
        <v>79</v>
      </c>
      <c r="AY212" s="13" t="s">
        <v>300</v>
      </c>
      <c r="BE212" s="149">
        <f t="shared" si="31"/>
        <v>0</v>
      </c>
      <c r="BF212" s="149">
        <f t="shared" si="32"/>
        <v>0</v>
      </c>
      <c r="BG212" s="149">
        <f t="shared" si="33"/>
        <v>0</v>
      </c>
      <c r="BH212" s="149">
        <f t="shared" si="34"/>
        <v>0</v>
      </c>
      <c r="BI212" s="149">
        <f t="shared" si="35"/>
        <v>0</v>
      </c>
      <c r="BJ212" s="13" t="s">
        <v>153</v>
      </c>
      <c r="BK212" s="150">
        <f t="shared" si="36"/>
        <v>0</v>
      </c>
    </row>
    <row r="213" spans="2:63" s="1" customFormat="1" ht="16.350000000000001" customHeight="1">
      <c r="B213" s="28"/>
      <c r="C213" s="162" t="s">
        <v>1</v>
      </c>
      <c r="D213" s="162" t="s">
        <v>148</v>
      </c>
      <c r="E213" s="163" t="s">
        <v>1</v>
      </c>
      <c r="F213" s="164" t="s">
        <v>1</v>
      </c>
      <c r="G213" s="165" t="s">
        <v>1</v>
      </c>
      <c r="H213" s="166"/>
      <c r="I213" s="166"/>
      <c r="J213" s="167">
        <f t="shared" si="30"/>
        <v>0</v>
      </c>
      <c r="K213" s="168"/>
      <c r="L213" s="28"/>
      <c r="M213" s="169" t="s">
        <v>1</v>
      </c>
      <c r="N213" s="170" t="s">
        <v>37</v>
      </c>
      <c r="T213" s="55"/>
      <c r="AT213" s="13" t="s">
        <v>300</v>
      </c>
      <c r="AU213" s="13" t="s">
        <v>79</v>
      </c>
      <c r="AY213" s="13" t="s">
        <v>300</v>
      </c>
      <c r="BE213" s="149">
        <f t="shared" si="31"/>
        <v>0</v>
      </c>
      <c r="BF213" s="149">
        <f t="shared" si="32"/>
        <v>0</v>
      </c>
      <c r="BG213" s="149">
        <f t="shared" si="33"/>
        <v>0</v>
      </c>
      <c r="BH213" s="149">
        <f t="shared" si="34"/>
        <v>0</v>
      </c>
      <c r="BI213" s="149">
        <f t="shared" si="35"/>
        <v>0</v>
      </c>
      <c r="BJ213" s="13" t="s">
        <v>153</v>
      </c>
      <c r="BK213" s="150">
        <f t="shared" si="36"/>
        <v>0</v>
      </c>
    </row>
    <row r="214" spans="2:63" s="1" customFormat="1" ht="16.350000000000001" customHeight="1">
      <c r="B214" s="28"/>
      <c r="C214" s="162" t="s">
        <v>1</v>
      </c>
      <c r="D214" s="162" t="s">
        <v>148</v>
      </c>
      <c r="E214" s="163" t="s">
        <v>1</v>
      </c>
      <c r="F214" s="164" t="s">
        <v>1</v>
      </c>
      <c r="G214" s="165" t="s">
        <v>1</v>
      </c>
      <c r="H214" s="166"/>
      <c r="I214" s="166"/>
      <c r="J214" s="167">
        <f t="shared" si="30"/>
        <v>0</v>
      </c>
      <c r="K214" s="168"/>
      <c r="L214" s="28"/>
      <c r="M214" s="169" t="s">
        <v>1</v>
      </c>
      <c r="N214" s="170" t="s">
        <v>37</v>
      </c>
      <c r="T214" s="55"/>
      <c r="AT214" s="13" t="s">
        <v>300</v>
      </c>
      <c r="AU214" s="13" t="s">
        <v>79</v>
      </c>
      <c r="AY214" s="13" t="s">
        <v>300</v>
      </c>
      <c r="BE214" s="149">
        <f t="shared" si="31"/>
        <v>0</v>
      </c>
      <c r="BF214" s="149">
        <f t="shared" si="32"/>
        <v>0</v>
      </c>
      <c r="BG214" s="149">
        <f t="shared" si="33"/>
        <v>0</v>
      </c>
      <c r="BH214" s="149">
        <f t="shared" si="34"/>
        <v>0</v>
      </c>
      <c r="BI214" s="149">
        <f t="shared" si="35"/>
        <v>0</v>
      </c>
      <c r="BJ214" s="13" t="s">
        <v>153</v>
      </c>
      <c r="BK214" s="150">
        <f t="shared" si="36"/>
        <v>0</v>
      </c>
    </row>
    <row r="215" spans="2:63" s="1" customFormat="1" ht="16.350000000000001" customHeight="1">
      <c r="B215" s="28"/>
      <c r="C215" s="162" t="s">
        <v>1</v>
      </c>
      <c r="D215" s="162" t="s">
        <v>148</v>
      </c>
      <c r="E215" s="163" t="s">
        <v>1</v>
      </c>
      <c r="F215" s="164" t="s">
        <v>1</v>
      </c>
      <c r="G215" s="165" t="s">
        <v>1</v>
      </c>
      <c r="H215" s="166"/>
      <c r="I215" s="166"/>
      <c r="J215" s="167">
        <f t="shared" si="30"/>
        <v>0</v>
      </c>
      <c r="K215" s="168"/>
      <c r="L215" s="28"/>
      <c r="M215" s="169" t="s">
        <v>1</v>
      </c>
      <c r="N215" s="170" t="s">
        <v>37</v>
      </c>
      <c r="O215" s="171"/>
      <c r="P215" s="171"/>
      <c r="Q215" s="171"/>
      <c r="R215" s="171"/>
      <c r="S215" s="171"/>
      <c r="T215" s="172"/>
      <c r="AT215" s="13" t="s">
        <v>300</v>
      </c>
      <c r="AU215" s="13" t="s">
        <v>79</v>
      </c>
      <c r="AY215" s="13" t="s">
        <v>300</v>
      </c>
      <c r="BE215" s="149">
        <f t="shared" si="31"/>
        <v>0</v>
      </c>
      <c r="BF215" s="149">
        <f t="shared" si="32"/>
        <v>0</v>
      </c>
      <c r="BG215" s="149">
        <f t="shared" si="33"/>
        <v>0</v>
      </c>
      <c r="BH215" s="149">
        <f t="shared" si="34"/>
        <v>0</v>
      </c>
      <c r="BI215" s="149">
        <f t="shared" si="35"/>
        <v>0</v>
      </c>
      <c r="BJ215" s="13" t="s">
        <v>153</v>
      </c>
      <c r="BK215" s="150">
        <f t="shared" si="36"/>
        <v>0</v>
      </c>
    </row>
    <row r="216" spans="2:63" s="1" customFormat="1" ht="6.95" customHeight="1">
      <c r="B216" s="43"/>
      <c r="C216" s="44"/>
      <c r="D216" s="44"/>
      <c r="E216" s="44"/>
      <c r="F216" s="44"/>
      <c r="G216" s="44"/>
      <c r="H216" s="44"/>
      <c r="I216" s="44"/>
      <c r="J216" s="44"/>
      <c r="K216" s="44"/>
      <c r="L216" s="28"/>
    </row>
  </sheetData>
  <autoFilter ref="C129:K215" xr:uid="{00000000-0009-0000-0000-000004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06:D216" xr:uid="{00000000-0002-0000-0400-000000000000}">
      <formula1>"K, M"</formula1>
    </dataValidation>
    <dataValidation type="list" allowBlank="1" showInputMessage="1" showErrorMessage="1" error="Povolené sú hodnoty základná, znížená, nulová." sqref="N206:N216" xr:uid="{00000000-0002-0000-04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31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929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ROUND(J140,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ROUND((ROUND((SUM(BE140:BE305)),  3) + SUM(BE307:BE316)), 3)</f>
        <v>0</v>
      </c>
      <c r="G33" s="91"/>
      <c r="H33" s="91"/>
      <c r="I33" s="92">
        <v>0.2</v>
      </c>
      <c r="J33" s="90">
        <f>ROUND((ROUND(((SUM(BE140:BE305))*I33),  3) + (SUM(BE307:BE316)*I33)),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ROUND((ROUND((SUM(BF140:BF305)),  3) + SUM(BF307:BF316)), 3)</f>
        <v>0</v>
      </c>
      <c r="G34" s="91"/>
      <c r="H34" s="91"/>
      <c r="I34" s="92">
        <v>0.2</v>
      </c>
      <c r="J34" s="90">
        <f>ROUND((ROUND(((SUM(BF140:BF305))*I34),  3) + (SUM(BF307:BF316)*I34)),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ROUND((ROUND((SUM(BG140:BG305)),  3) + SUM(BG307:BG316)),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ROUND((ROUND((SUM(BH140:BH305)),  3) + SUM(BH307:BH316)),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ROUND((ROUND((SUM(BI140:BI305)),  3) + SUM(BI307:BI316)),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SO 3.4 - Cyklopoint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J140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119</v>
      </c>
      <c r="E97" s="108"/>
      <c r="F97" s="108"/>
      <c r="G97" s="108"/>
      <c r="H97" s="108"/>
      <c r="I97" s="108"/>
      <c r="J97" s="109">
        <f>J141</f>
        <v>0</v>
      </c>
      <c r="L97" s="106"/>
    </row>
    <row r="98" spans="2:12" s="9" customFormat="1" ht="19.899999999999999" customHeight="1">
      <c r="B98" s="110"/>
      <c r="D98" s="111" t="s">
        <v>718</v>
      </c>
      <c r="E98" s="112"/>
      <c r="F98" s="112"/>
      <c r="G98" s="112"/>
      <c r="H98" s="112"/>
      <c r="I98" s="112"/>
      <c r="J98" s="113">
        <f>J142</f>
        <v>0</v>
      </c>
      <c r="L98" s="110"/>
    </row>
    <row r="99" spans="2:12" s="9" customFormat="1" ht="19.899999999999999" customHeight="1">
      <c r="B99" s="110"/>
      <c r="D99" s="111" t="s">
        <v>121</v>
      </c>
      <c r="E99" s="112"/>
      <c r="F99" s="112"/>
      <c r="G99" s="112"/>
      <c r="H99" s="112"/>
      <c r="I99" s="112"/>
      <c r="J99" s="113">
        <f>J150</f>
        <v>0</v>
      </c>
      <c r="L99" s="110"/>
    </row>
    <row r="100" spans="2:12" s="9" customFormat="1" ht="19.899999999999999" customHeight="1">
      <c r="B100" s="110"/>
      <c r="D100" s="111" t="s">
        <v>122</v>
      </c>
      <c r="E100" s="112"/>
      <c r="F100" s="112"/>
      <c r="G100" s="112"/>
      <c r="H100" s="112"/>
      <c r="I100" s="112"/>
      <c r="J100" s="113">
        <f>J168</f>
        <v>0</v>
      </c>
      <c r="L100" s="110"/>
    </row>
    <row r="101" spans="2:12" s="9" customFormat="1" ht="19.899999999999999" customHeight="1">
      <c r="B101" s="110"/>
      <c r="D101" s="111" t="s">
        <v>123</v>
      </c>
      <c r="E101" s="112"/>
      <c r="F101" s="112"/>
      <c r="G101" s="112"/>
      <c r="H101" s="112"/>
      <c r="I101" s="112"/>
      <c r="J101" s="113">
        <f>J176</f>
        <v>0</v>
      </c>
      <c r="L101" s="110"/>
    </row>
    <row r="102" spans="2:12" s="9" customFormat="1" ht="19.899999999999999" customHeight="1">
      <c r="B102" s="110"/>
      <c r="D102" s="111" t="s">
        <v>930</v>
      </c>
      <c r="E102" s="112"/>
      <c r="F102" s="112"/>
      <c r="G102" s="112"/>
      <c r="H102" s="112"/>
      <c r="I102" s="112"/>
      <c r="J102" s="113">
        <f>J189</f>
        <v>0</v>
      </c>
      <c r="L102" s="110"/>
    </row>
    <row r="103" spans="2:12" s="9" customFormat="1" ht="19.899999999999999" customHeight="1">
      <c r="B103" s="110"/>
      <c r="D103" s="111" t="s">
        <v>931</v>
      </c>
      <c r="E103" s="112"/>
      <c r="F103" s="112"/>
      <c r="G103" s="112"/>
      <c r="H103" s="112"/>
      <c r="I103" s="112"/>
      <c r="J103" s="113">
        <f>J205</f>
        <v>0</v>
      </c>
      <c r="L103" s="110"/>
    </row>
    <row r="104" spans="2:12" s="9" customFormat="1" ht="19.899999999999999" customHeight="1">
      <c r="B104" s="110"/>
      <c r="D104" s="111" t="s">
        <v>304</v>
      </c>
      <c r="E104" s="112"/>
      <c r="F104" s="112"/>
      <c r="G104" s="112"/>
      <c r="H104" s="112"/>
      <c r="I104" s="112"/>
      <c r="J104" s="113">
        <f>J211</f>
        <v>0</v>
      </c>
      <c r="L104" s="110"/>
    </row>
    <row r="105" spans="2:12" s="9" customFormat="1" ht="19.899999999999999" customHeight="1">
      <c r="B105" s="110"/>
      <c r="D105" s="111" t="s">
        <v>305</v>
      </c>
      <c r="E105" s="112"/>
      <c r="F105" s="112"/>
      <c r="G105" s="112"/>
      <c r="H105" s="112"/>
      <c r="I105" s="112"/>
      <c r="J105" s="113">
        <f>J214</f>
        <v>0</v>
      </c>
      <c r="L105" s="110"/>
    </row>
    <row r="106" spans="2:12" s="8" customFormat="1" ht="24.95" customHeight="1">
      <c r="B106" s="106"/>
      <c r="D106" s="107" t="s">
        <v>124</v>
      </c>
      <c r="E106" s="108"/>
      <c r="F106" s="108"/>
      <c r="G106" s="108"/>
      <c r="H106" s="108"/>
      <c r="I106" s="108"/>
      <c r="J106" s="109">
        <f>J216</f>
        <v>0</v>
      </c>
      <c r="L106" s="106"/>
    </row>
    <row r="107" spans="2:12" s="9" customFormat="1" ht="19.899999999999999" customHeight="1">
      <c r="B107" s="110"/>
      <c r="D107" s="111" t="s">
        <v>932</v>
      </c>
      <c r="E107" s="112"/>
      <c r="F107" s="112"/>
      <c r="G107" s="112"/>
      <c r="H107" s="112"/>
      <c r="I107" s="112"/>
      <c r="J107" s="113">
        <f>J217</f>
        <v>0</v>
      </c>
      <c r="L107" s="110"/>
    </row>
    <row r="108" spans="2:12" s="9" customFormat="1" ht="19.899999999999999" customHeight="1">
      <c r="B108" s="110"/>
      <c r="D108" s="111" t="s">
        <v>306</v>
      </c>
      <c r="E108" s="112"/>
      <c r="F108" s="112"/>
      <c r="G108" s="112"/>
      <c r="H108" s="112"/>
      <c r="I108" s="112"/>
      <c r="J108" s="113">
        <f>J232</f>
        <v>0</v>
      </c>
      <c r="L108" s="110"/>
    </row>
    <row r="109" spans="2:12" s="9" customFormat="1" ht="19.899999999999999" customHeight="1">
      <c r="B109" s="110"/>
      <c r="D109" s="111" t="s">
        <v>933</v>
      </c>
      <c r="E109" s="112"/>
      <c r="F109" s="112"/>
      <c r="G109" s="112"/>
      <c r="H109" s="112"/>
      <c r="I109" s="112"/>
      <c r="J109" s="113">
        <f>J256</f>
        <v>0</v>
      </c>
      <c r="L109" s="110"/>
    </row>
    <row r="110" spans="2:12" s="9" customFormat="1" ht="19.899999999999999" customHeight="1">
      <c r="B110" s="110"/>
      <c r="D110" s="111" t="s">
        <v>934</v>
      </c>
      <c r="E110" s="112"/>
      <c r="F110" s="112"/>
      <c r="G110" s="112"/>
      <c r="H110" s="112"/>
      <c r="I110" s="112"/>
      <c r="J110" s="113">
        <f>J266</f>
        <v>0</v>
      </c>
      <c r="L110" s="110"/>
    </row>
    <row r="111" spans="2:12" s="9" customFormat="1" ht="19.899999999999999" customHeight="1">
      <c r="B111" s="110"/>
      <c r="D111" s="111" t="s">
        <v>308</v>
      </c>
      <c r="E111" s="112"/>
      <c r="F111" s="112"/>
      <c r="G111" s="112"/>
      <c r="H111" s="112"/>
      <c r="I111" s="112"/>
      <c r="J111" s="113">
        <f>J269</f>
        <v>0</v>
      </c>
      <c r="L111" s="110"/>
    </row>
    <row r="112" spans="2:12" s="9" customFormat="1" ht="19.899999999999999" customHeight="1">
      <c r="B112" s="110"/>
      <c r="D112" s="111" t="s">
        <v>125</v>
      </c>
      <c r="E112" s="112"/>
      <c r="F112" s="112"/>
      <c r="G112" s="112"/>
      <c r="H112" s="112"/>
      <c r="I112" s="112"/>
      <c r="J112" s="113">
        <f>J277</f>
        <v>0</v>
      </c>
      <c r="L112" s="110"/>
    </row>
    <row r="113" spans="2:12" s="9" customFormat="1" ht="19.899999999999999" customHeight="1">
      <c r="B113" s="110"/>
      <c r="D113" s="111" t="s">
        <v>126</v>
      </c>
      <c r="E113" s="112"/>
      <c r="F113" s="112"/>
      <c r="G113" s="112"/>
      <c r="H113" s="112"/>
      <c r="I113" s="112"/>
      <c r="J113" s="113">
        <f>J281</f>
        <v>0</v>
      </c>
      <c r="L113" s="110"/>
    </row>
    <row r="114" spans="2:12" s="9" customFormat="1" ht="19.899999999999999" customHeight="1">
      <c r="B114" s="110"/>
      <c r="D114" s="111" t="s">
        <v>935</v>
      </c>
      <c r="E114" s="112"/>
      <c r="F114" s="112"/>
      <c r="G114" s="112"/>
      <c r="H114" s="112"/>
      <c r="I114" s="112"/>
      <c r="J114" s="113">
        <f>J290</f>
        <v>0</v>
      </c>
      <c r="L114" s="110"/>
    </row>
    <row r="115" spans="2:12" s="9" customFormat="1" ht="19.899999999999999" customHeight="1">
      <c r="B115" s="110"/>
      <c r="D115" s="111" t="s">
        <v>936</v>
      </c>
      <c r="E115" s="112"/>
      <c r="F115" s="112"/>
      <c r="G115" s="112"/>
      <c r="H115" s="112"/>
      <c r="I115" s="112"/>
      <c r="J115" s="113">
        <f>J295</f>
        <v>0</v>
      </c>
      <c r="L115" s="110"/>
    </row>
    <row r="116" spans="2:12" s="8" customFormat="1" ht="24.95" customHeight="1">
      <c r="B116" s="106"/>
      <c r="D116" s="107" t="s">
        <v>128</v>
      </c>
      <c r="E116" s="108"/>
      <c r="F116" s="108"/>
      <c r="G116" s="108"/>
      <c r="H116" s="108"/>
      <c r="I116" s="108"/>
      <c r="J116" s="109">
        <f>J298</f>
        <v>0</v>
      </c>
      <c r="L116" s="106"/>
    </row>
    <row r="117" spans="2:12" s="9" customFormat="1" ht="19.899999999999999" customHeight="1">
      <c r="B117" s="110"/>
      <c r="D117" s="111" t="s">
        <v>129</v>
      </c>
      <c r="E117" s="112"/>
      <c r="F117" s="112"/>
      <c r="G117" s="112"/>
      <c r="H117" s="112"/>
      <c r="I117" s="112"/>
      <c r="J117" s="113">
        <f>J299</f>
        <v>0</v>
      </c>
      <c r="L117" s="110"/>
    </row>
    <row r="118" spans="2:12" s="8" customFormat="1" ht="24.95" customHeight="1">
      <c r="B118" s="106"/>
      <c r="D118" s="107" t="s">
        <v>130</v>
      </c>
      <c r="E118" s="108"/>
      <c r="F118" s="108"/>
      <c r="G118" s="108"/>
      <c r="H118" s="108"/>
      <c r="I118" s="108"/>
      <c r="J118" s="109">
        <f>J302</f>
        <v>0</v>
      </c>
      <c r="L118" s="106"/>
    </row>
    <row r="119" spans="2:12" s="8" customFormat="1" ht="24.95" customHeight="1">
      <c r="B119" s="106"/>
      <c r="D119" s="107" t="s">
        <v>724</v>
      </c>
      <c r="E119" s="108"/>
      <c r="F119" s="108"/>
      <c r="G119" s="108"/>
      <c r="H119" s="108"/>
      <c r="I119" s="108"/>
      <c r="J119" s="109">
        <f>J304</f>
        <v>0</v>
      </c>
      <c r="L119" s="106"/>
    </row>
    <row r="120" spans="2:12" s="8" customFormat="1" ht="21.75" customHeight="1">
      <c r="B120" s="106"/>
      <c r="D120" s="114" t="s">
        <v>131</v>
      </c>
      <c r="J120" s="115">
        <f>J306</f>
        <v>0</v>
      </c>
      <c r="L120" s="106"/>
    </row>
    <row r="121" spans="2:12" s="1" customFormat="1" ht="21.75" customHeight="1">
      <c r="B121" s="28"/>
      <c r="L121" s="28"/>
    </row>
    <row r="122" spans="2:12" s="1" customFormat="1" ht="6.95" customHeight="1"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28"/>
    </row>
    <row r="126" spans="2:12" s="1" customFormat="1" ht="6.95" customHeight="1">
      <c r="B126" s="45"/>
      <c r="C126" s="46"/>
      <c r="D126" s="46"/>
      <c r="E126" s="46"/>
      <c r="F126" s="46"/>
      <c r="G126" s="46"/>
      <c r="H126" s="46"/>
      <c r="I126" s="46"/>
      <c r="J126" s="46"/>
      <c r="K126" s="46"/>
      <c r="L126" s="28"/>
    </row>
    <row r="127" spans="2:12" s="1" customFormat="1" ht="24.95" customHeight="1">
      <c r="B127" s="28"/>
      <c r="C127" s="17" t="s">
        <v>132</v>
      </c>
      <c r="L127" s="28"/>
    </row>
    <row r="128" spans="2:12" s="1" customFormat="1" ht="6.95" customHeight="1">
      <c r="B128" s="28"/>
      <c r="L128" s="28"/>
    </row>
    <row r="129" spans="2:65" s="1" customFormat="1" ht="12" customHeight="1">
      <c r="B129" s="28"/>
      <c r="C129" s="23" t="s">
        <v>14</v>
      </c>
      <c r="L129" s="28"/>
    </row>
    <row r="130" spans="2:65" s="1" customFormat="1" ht="16.5" customHeight="1">
      <c r="B130" s="28"/>
      <c r="E130" s="215" t="str">
        <f>E7</f>
        <v>AREÁL VOĽNÉHO ČASU - VOJENSKÝ DVOR - I.ETAPA</v>
      </c>
      <c r="F130" s="216"/>
      <c r="G130" s="216"/>
      <c r="H130" s="216"/>
      <c r="L130" s="28"/>
    </row>
    <row r="131" spans="2:65" s="1" customFormat="1" ht="12" customHeight="1">
      <c r="B131" s="28"/>
      <c r="C131" s="23" t="s">
        <v>112</v>
      </c>
      <c r="L131" s="28"/>
    </row>
    <row r="132" spans="2:65" s="1" customFormat="1" ht="16.5" customHeight="1">
      <c r="B132" s="28"/>
      <c r="E132" s="177" t="str">
        <f>E9</f>
        <v>SO 3.4 - Cyklopoint</v>
      </c>
      <c r="F132" s="217"/>
      <c r="G132" s="217"/>
      <c r="H132" s="217"/>
      <c r="L132" s="28"/>
    </row>
    <row r="133" spans="2:65" s="1" customFormat="1" ht="6.95" customHeight="1">
      <c r="B133" s="28"/>
      <c r="L133" s="28"/>
    </row>
    <row r="134" spans="2:65" s="1" customFormat="1" ht="12" customHeight="1">
      <c r="B134" s="28"/>
      <c r="C134" s="23" t="s">
        <v>18</v>
      </c>
      <c r="F134" s="21" t="str">
        <f>F12</f>
        <v xml:space="preserve"> </v>
      </c>
      <c r="I134" s="23" t="s">
        <v>20</v>
      </c>
      <c r="J134" s="51" t="str">
        <f>IF(J12="","",J12)</f>
        <v>20. 3. 2023</v>
      </c>
      <c r="L134" s="28"/>
    </row>
    <row r="135" spans="2:65" s="1" customFormat="1" ht="6.95" customHeight="1">
      <c r="B135" s="28"/>
      <c r="L135" s="28"/>
    </row>
    <row r="136" spans="2:65" s="1" customFormat="1" ht="15.2" customHeight="1">
      <c r="B136" s="28"/>
      <c r="C136" s="23" t="s">
        <v>22</v>
      </c>
      <c r="F136" s="21" t="str">
        <f>E15</f>
        <v xml:space="preserve"> </v>
      </c>
      <c r="I136" s="23" t="s">
        <v>27</v>
      </c>
      <c r="J136" s="26" t="str">
        <f>E21</f>
        <v xml:space="preserve"> </v>
      </c>
      <c r="L136" s="28"/>
    </row>
    <row r="137" spans="2:65" s="1" customFormat="1" ht="15.2" customHeight="1">
      <c r="B137" s="28"/>
      <c r="C137" s="23" t="s">
        <v>25</v>
      </c>
      <c r="F137" s="21" t="str">
        <f>IF(E18="","",E18)</f>
        <v>Vyplň údaj</v>
      </c>
      <c r="I137" s="23" t="s">
        <v>29</v>
      </c>
      <c r="J137" s="26" t="str">
        <f>E24</f>
        <v xml:space="preserve"> </v>
      </c>
      <c r="L137" s="28"/>
    </row>
    <row r="138" spans="2:65" s="1" customFormat="1" ht="10.35" customHeight="1">
      <c r="B138" s="28"/>
      <c r="L138" s="28"/>
    </row>
    <row r="139" spans="2:65" s="10" customFormat="1" ht="29.25" customHeight="1">
      <c r="B139" s="116"/>
      <c r="C139" s="117" t="s">
        <v>133</v>
      </c>
      <c r="D139" s="118" t="s">
        <v>56</v>
      </c>
      <c r="E139" s="118" t="s">
        <v>52</v>
      </c>
      <c r="F139" s="118" t="s">
        <v>53</v>
      </c>
      <c r="G139" s="118" t="s">
        <v>134</v>
      </c>
      <c r="H139" s="118" t="s">
        <v>135</v>
      </c>
      <c r="I139" s="118" t="s">
        <v>136</v>
      </c>
      <c r="J139" s="119" t="s">
        <v>116</v>
      </c>
      <c r="K139" s="120" t="s">
        <v>137</v>
      </c>
      <c r="L139" s="116"/>
      <c r="M139" s="58" t="s">
        <v>1</v>
      </c>
      <c r="N139" s="59" t="s">
        <v>35</v>
      </c>
      <c r="O139" s="59" t="s">
        <v>138</v>
      </c>
      <c r="P139" s="59" t="s">
        <v>139</v>
      </c>
      <c r="Q139" s="59" t="s">
        <v>140</v>
      </c>
      <c r="R139" s="59" t="s">
        <v>141</v>
      </c>
      <c r="S139" s="59" t="s">
        <v>142</v>
      </c>
      <c r="T139" s="60" t="s">
        <v>143</v>
      </c>
    </row>
    <row r="140" spans="2:65" s="1" customFormat="1" ht="22.9" customHeight="1">
      <c r="B140" s="28"/>
      <c r="C140" s="63" t="s">
        <v>117</v>
      </c>
      <c r="J140" s="121">
        <f>BK140</f>
        <v>0</v>
      </c>
      <c r="L140" s="28"/>
      <c r="M140" s="61"/>
      <c r="N140" s="52"/>
      <c r="O140" s="52"/>
      <c r="P140" s="122">
        <f>P141+P216+P298+P302+P304+P306</f>
        <v>0</v>
      </c>
      <c r="Q140" s="52"/>
      <c r="R140" s="122">
        <f>R141+R216+R298+R302+R304+R306</f>
        <v>0</v>
      </c>
      <c r="S140" s="52"/>
      <c r="T140" s="123">
        <f>T141+T216+T298+T302+T304+T306</f>
        <v>0</v>
      </c>
      <c r="AT140" s="13" t="s">
        <v>70</v>
      </c>
      <c r="AU140" s="13" t="s">
        <v>118</v>
      </c>
      <c r="BK140" s="124">
        <f>BK141+BK216+BK298+BK302+BK304+BK306</f>
        <v>0</v>
      </c>
    </row>
    <row r="141" spans="2:65" s="11" customFormat="1" ht="25.9" customHeight="1">
      <c r="B141" s="125"/>
      <c r="D141" s="126" t="s">
        <v>70</v>
      </c>
      <c r="E141" s="127" t="s">
        <v>144</v>
      </c>
      <c r="F141" s="127" t="s">
        <v>145</v>
      </c>
      <c r="I141" s="128"/>
      <c r="J141" s="115">
        <f>BK141</f>
        <v>0</v>
      </c>
      <c r="L141" s="125"/>
      <c r="M141" s="129"/>
      <c r="P141" s="130">
        <f>P142+P150+P168+P176+P189+P205+P211+P214</f>
        <v>0</v>
      </c>
      <c r="R141" s="130">
        <f>R142+R150+R168+R176+R189+R205+R211+R214</f>
        <v>0</v>
      </c>
      <c r="T141" s="131">
        <f>T142+T150+T168+T176+T189+T205+T211+T214</f>
        <v>0</v>
      </c>
      <c r="AR141" s="126" t="s">
        <v>79</v>
      </c>
      <c r="AT141" s="132" t="s">
        <v>70</v>
      </c>
      <c r="AU141" s="132" t="s">
        <v>71</v>
      </c>
      <c r="AY141" s="126" t="s">
        <v>146</v>
      </c>
      <c r="BK141" s="133">
        <f>BK142+BK150+BK168+BK176+BK189+BK205+BK211+BK214</f>
        <v>0</v>
      </c>
    </row>
    <row r="142" spans="2:65" s="11" customFormat="1" ht="22.9" customHeight="1">
      <c r="B142" s="125"/>
      <c r="D142" s="126" t="s">
        <v>70</v>
      </c>
      <c r="E142" s="134" t="s">
        <v>79</v>
      </c>
      <c r="F142" s="134" t="s">
        <v>725</v>
      </c>
      <c r="I142" s="128"/>
      <c r="J142" s="135">
        <f>BK142</f>
        <v>0</v>
      </c>
      <c r="L142" s="125"/>
      <c r="M142" s="129"/>
      <c r="P142" s="130">
        <f>SUM(P143:P149)</f>
        <v>0</v>
      </c>
      <c r="R142" s="130">
        <f>SUM(R143:R149)</f>
        <v>0</v>
      </c>
      <c r="T142" s="131">
        <f>SUM(T143:T149)</f>
        <v>0</v>
      </c>
      <c r="AR142" s="126" t="s">
        <v>79</v>
      </c>
      <c r="AT142" s="132" t="s">
        <v>70</v>
      </c>
      <c r="AU142" s="132" t="s">
        <v>79</v>
      </c>
      <c r="AY142" s="126" t="s">
        <v>146</v>
      </c>
      <c r="BK142" s="133">
        <f>SUM(BK143:BK149)</f>
        <v>0</v>
      </c>
    </row>
    <row r="143" spans="2:65" s="1" customFormat="1" ht="21.75" customHeight="1">
      <c r="B143" s="136"/>
      <c r="C143" s="137" t="s">
        <v>79</v>
      </c>
      <c r="D143" s="137" t="s">
        <v>148</v>
      </c>
      <c r="E143" s="138" t="s">
        <v>835</v>
      </c>
      <c r="F143" s="139" t="s">
        <v>836</v>
      </c>
      <c r="G143" s="140" t="s">
        <v>151</v>
      </c>
      <c r="H143" s="141">
        <v>5.625</v>
      </c>
      <c r="I143" s="142"/>
      <c r="J143" s="141">
        <f t="shared" ref="J143:J149" si="0">ROUND(I143*H143,3)</f>
        <v>0</v>
      </c>
      <c r="K143" s="143"/>
      <c r="L143" s="28"/>
      <c r="M143" s="144" t="s">
        <v>1</v>
      </c>
      <c r="N143" s="145" t="s">
        <v>37</v>
      </c>
      <c r="P143" s="146">
        <f t="shared" ref="P143:P149" si="1">O143*H143</f>
        <v>0</v>
      </c>
      <c r="Q143" s="146">
        <v>0</v>
      </c>
      <c r="R143" s="146">
        <f t="shared" ref="R143:R149" si="2">Q143*H143</f>
        <v>0</v>
      </c>
      <c r="S143" s="146">
        <v>0</v>
      </c>
      <c r="T143" s="147">
        <f t="shared" ref="T143:T149" si="3">S143*H143</f>
        <v>0</v>
      </c>
      <c r="AR143" s="148" t="s">
        <v>152</v>
      </c>
      <c r="AT143" s="148" t="s">
        <v>148</v>
      </c>
      <c r="AU143" s="148" t="s">
        <v>153</v>
      </c>
      <c r="AY143" s="13" t="s">
        <v>146</v>
      </c>
      <c r="BE143" s="149">
        <f t="shared" ref="BE143:BE149" si="4">IF(N143="základná",J143,0)</f>
        <v>0</v>
      </c>
      <c r="BF143" s="149">
        <f t="shared" ref="BF143:BF149" si="5">IF(N143="znížená",J143,0)</f>
        <v>0</v>
      </c>
      <c r="BG143" s="149">
        <f t="shared" ref="BG143:BG149" si="6">IF(N143="zákl. prenesená",J143,0)</f>
        <v>0</v>
      </c>
      <c r="BH143" s="149">
        <f t="shared" ref="BH143:BH149" si="7">IF(N143="zníž. prenesená",J143,0)</f>
        <v>0</v>
      </c>
      <c r="BI143" s="149">
        <f t="shared" ref="BI143:BI149" si="8">IF(N143="nulová",J143,0)</f>
        <v>0</v>
      </c>
      <c r="BJ143" s="13" t="s">
        <v>153</v>
      </c>
      <c r="BK143" s="150">
        <f t="shared" ref="BK143:BK149" si="9">ROUND(I143*H143,3)</f>
        <v>0</v>
      </c>
      <c r="BL143" s="13" t="s">
        <v>152</v>
      </c>
      <c r="BM143" s="148" t="s">
        <v>153</v>
      </c>
    </row>
    <row r="144" spans="2:65" s="1" customFormat="1" ht="24.2" customHeight="1">
      <c r="B144" s="136"/>
      <c r="C144" s="137" t="s">
        <v>153</v>
      </c>
      <c r="D144" s="137" t="s">
        <v>148</v>
      </c>
      <c r="E144" s="138" t="s">
        <v>315</v>
      </c>
      <c r="F144" s="139" t="s">
        <v>316</v>
      </c>
      <c r="G144" s="140" t="s">
        <v>151</v>
      </c>
      <c r="H144" s="141">
        <v>5.625</v>
      </c>
      <c r="I144" s="142"/>
      <c r="J144" s="141">
        <f t="shared" si="0"/>
        <v>0</v>
      </c>
      <c r="K144" s="143"/>
      <c r="L144" s="28"/>
      <c r="M144" s="144" t="s">
        <v>1</v>
      </c>
      <c r="N144" s="145" t="s">
        <v>37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152</v>
      </c>
      <c r="AT144" s="148" t="s">
        <v>148</v>
      </c>
      <c r="AU144" s="148" t="s">
        <v>153</v>
      </c>
      <c r="AY144" s="13" t="s">
        <v>146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153</v>
      </c>
      <c r="BK144" s="150">
        <f t="shared" si="9"/>
        <v>0</v>
      </c>
      <c r="BL144" s="13" t="s">
        <v>152</v>
      </c>
      <c r="BM144" s="148" t="s">
        <v>152</v>
      </c>
    </row>
    <row r="145" spans="2:65" s="1" customFormat="1" ht="21.75" customHeight="1">
      <c r="B145" s="136"/>
      <c r="C145" s="137" t="s">
        <v>156</v>
      </c>
      <c r="D145" s="137" t="s">
        <v>148</v>
      </c>
      <c r="E145" s="138" t="s">
        <v>149</v>
      </c>
      <c r="F145" s="139" t="s">
        <v>150</v>
      </c>
      <c r="G145" s="140" t="s">
        <v>151</v>
      </c>
      <c r="H145" s="141">
        <v>15.208</v>
      </c>
      <c r="I145" s="142"/>
      <c r="J145" s="141">
        <f t="shared" si="0"/>
        <v>0</v>
      </c>
      <c r="K145" s="143"/>
      <c r="L145" s="28"/>
      <c r="M145" s="144" t="s">
        <v>1</v>
      </c>
      <c r="N145" s="145" t="s">
        <v>37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152</v>
      </c>
      <c r="AT145" s="148" t="s">
        <v>148</v>
      </c>
      <c r="AU145" s="148" t="s">
        <v>153</v>
      </c>
      <c r="AY145" s="13" t="s">
        <v>146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153</v>
      </c>
      <c r="BK145" s="150">
        <f t="shared" si="9"/>
        <v>0</v>
      </c>
      <c r="BL145" s="13" t="s">
        <v>152</v>
      </c>
      <c r="BM145" s="148" t="s">
        <v>159</v>
      </c>
    </row>
    <row r="146" spans="2:65" s="1" customFormat="1" ht="37.9" customHeight="1">
      <c r="B146" s="136"/>
      <c r="C146" s="137" t="s">
        <v>152</v>
      </c>
      <c r="D146" s="137" t="s">
        <v>148</v>
      </c>
      <c r="E146" s="138" t="s">
        <v>154</v>
      </c>
      <c r="F146" s="139" t="s">
        <v>155</v>
      </c>
      <c r="G146" s="140" t="s">
        <v>151</v>
      </c>
      <c r="H146" s="141">
        <v>9.6430000000000007</v>
      </c>
      <c r="I146" s="142"/>
      <c r="J146" s="141">
        <f t="shared" si="0"/>
        <v>0</v>
      </c>
      <c r="K146" s="143"/>
      <c r="L146" s="28"/>
      <c r="M146" s="144" t="s">
        <v>1</v>
      </c>
      <c r="N146" s="145" t="s">
        <v>37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R146" s="148" t="s">
        <v>152</v>
      </c>
      <c r="AT146" s="148" t="s">
        <v>148</v>
      </c>
      <c r="AU146" s="148" t="s">
        <v>153</v>
      </c>
      <c r="AY146" s="13" t="s">
        <v>146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153</v>
      </c>
      <c r="BK146" s="150">
        <f t="shared" si="9"/>
        <v>0</v>
      </c>
      <c r="BL146" s="13" t="s">
        <v>152</v>
      </c>
      <c r="BM146" s="148" t="s">
        <v>162</v>
      </c>
    </row>
    <row r="147" spans="2:65" s="1" customFormat="1" ht="24.2" customHeight="1">
      <c r="B147" s="136"/>
      <c r="C147" s="137" t="s">
        <v>163</v>
      </c>
      <c r="D147" s="137" t="s">
        <v>148</v>
      </c>
      <c r="E147" s="138" t="s">
        <v>157</v>
      </c>
      <c r="F147" s="139" t="s">
        <v>158</v>
      </c>
      <c r="G147" s="140" t="s">
        <v>151</v>
      </c>
      <c r="H147" s="141">
        <v>9.6430000000000007</v>
      </c>
      <c r="I147" s="142"/>
      <c r="J147" s="141">
        <f t="shared" si="0"/>
        <v>0</v>
      </c>
      <c r="K147" s="143"/>
      <c r="L147" s="28"/>
      <c r="M147" s="144" t="s">
        <v>1</v>
      </c>
      <c r="N147" s="145" t="s">
        <v>37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R147" s="148" t="s">
        <v>152</v>
      </c>
      <c r="AT147" s="148" t="s">
        <v>148</v>
      </c>
      <c r="AU147" s="148" t="s">
        <v>153</v>
      </c>
      <c r="AY147" s="13" t="s">
        <v>146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153</v>
      </c>
      <c r="BK147" s="150">
        <f t="shared" si="9"/>
        <v>0</v>
      </c>
      <c r="BL147" s="13" t="s">
        <v>152</v>
      </c>
      <c r="BM147" s="148" t="s">
        <v>166</v>
      </c>
    </row>
    <row r="148" spans="2:65" s="1" customFormat="1" ht="16.5" customHeight="1">
      <c r="B148" s="136"/>
      <c r="C148" s="137" t="s">
        <v>159</v>
      </c>
      <c r="D148" s="137" t="s">
        <v>148</v>
      </c>
      <c r="E148" s="138" t="s">
        <v>164</v>
      </c>
      <c r="F148" s="139" t="s">
        <v>165</v>
      </c>
      <c r="G148" s="140" t="s">
        <v>151</v>
      </c>
      <c r="H148" s="141">
        <v>9.6430000000000007</v>
      </c>
      <c r="I148" s="142"/>
      <c r="J148" s="141">
        <f t="shared" si="0"/>
        <v>0</v>
      </c>
      <c r="K148" s="143"/>
      <c r="L148" s="28"/>
      <c r="M148" s="144" t="s">
        <v>1</v>
      </c>
      <c r="N148" s="145" t="s">
        <v>37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152</v>
      </c>
      <c r="AT148" s="148" t="s">
        <v>148</v>
      </c>
      <c r="AU148" s="148" t="s">
        <v>153</v>
      </c>
      <c r="AY148" s="13" t="s">
        <v>146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153</v>
      </c>
      <c r="BK148" s="150">
        <f t="shared" si="9"/>
        <v>0</v>
      </c>
      <c r="BL148" s="13" t="s">
        <v>152</v>
      </c>
      <c r="BM148" s="148" t="s">
        <v>170</v>
      </c>
    </row>
    <row r="149" spans="2:65" s="1" customFormat="1" ht="33" customHeight="1">
      <c r="B149" s="136"/>
      <c r="C149" s="137" t="s">
        <v>171</v>
      </c>
      <c r="D149" s="137" t="s">
        <v>148</v>
      </c>
      <c r="E149" s="138" t="s">
        <v>329</v>
      </c>
      <c r="F149" s="139" t="s">
        <v>937</v>
      </c>
      <c r="G149" s="140" t="s">
        <v>151</v>
      </c>
      <c r="H149" s="141">
        <v>2.3650000000000002</v>
      </c>
      <c r="I149" s="142"/>
      <c r="J149" s="141">
        <f t="shared" si="0"/>
        <v>0</v>
      </c>
      <c r="K149" s="143"/>
      <c r="L149" s="28"/>
      <c r="M149" s="144" t="s">
        <v>1</v>
      </c>
      <c r="N149" s="145" t="s">
        <v>37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R149" s="148" t="s">
        <v>152</v>
      </c>
      <c r="AT149" s="148" t="s">
        <v>148</v>
      </c>
      <c r="AU149" s="148" t="s">
        <v>153</v>
      </c>
      <c r="AY149" s="13" t="s">
        <v>146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3" t="s">
        <v>153</v>
      </c>
      <c r="BK149" s="150">
        <f t="shared" si="9"/>
        <v>0</v>
      </c>
      <c r="BL149" s="13" t="s">
        <v>152</v>
      </c>
      <c r="BM149" s="148" t="s">
        <v>175</v>
      </c>
    </row>
    <row r="150" spans="2:65" s="11" customFormat="1" ht="22.9" customHeight="1">
      <c r="B150" s="125"/>
      <c r="D150" s="126" t="s">
        <v>70</v>
      </c>
      <c r="E150" s="134" t="s">
        <v>153</v>
      </c>
      <c r="F150" s="134" t="s">
        <v>167</v>
      </c>
      <c r="I150" s="128"/>
      <c r="J150" s="135">
        <f>BK150</f>
        <v>0</v>
      </c>
      <c r="L150" s="125"/>
      <c r="M150" s="129"/>
      <c r="P150" s="130">
        <f>SUM(P151:P167)</f>
        <v>0</v>
      </c>
      <c r="R150" s="130">
        <f>SUM(R151:R167)</f>
        <v>0</v>
      </c>
      <c r="T150" s="131">
        <f>SUM(T151:T167)</f>
        <v>0</v>
      </c>
      <c r="AR150" s="126" t="s">
        <v>79</v>
      </c>
      <c r="AT150" s="132" t="s">
        <v>70</v>
      </c>
      <c r="AU150" s="132" t="s">
        <v>79</v>
      </c>
      <c r="AY150" s="126" t="s">
        <v>146</v>
      </c>
      <c r="BK150" s="133">
        <f>SUM(BK151:BK167)</f>
        <v>0</v>
      </c>
    </row>
    <row r="151" spans="2:65" s="1" customFormat="1" ht="37.9" customHeight="1">
      <c r="B151" s="136"/>
      <c r="C151" s="137" t="s">
        <v>162</v>
      </c>
      <c r="D151" s="137" t="s">
        <v>148</v>
      </c>
      <c r="E151" s="138" t="s">
        <v>392</v>
      </c>
      <c r="F151" s="139" t="s">
        <v>393</v>
      </c>
      <c r="G151" s="140" t="s">
        <v>151</v>
      </c>
      <c r="H151" s="141">
        <v>0.2</v>
      </c>
      <c r="I151" s="142"/>
      <c r="J151" s="141">
        <f t="shared" ref="J151:J167" si="10">ROUND(I151*H151,3)</f>
        <v>0</v>
      </c>
      <c r="K151" s="143"/>
      <c r="L151" s="28"/>
      <c r="M151" s="144" t="s">
        <v>1</v>
      </c>
      <c r="N151" s="145" t="s">
        <v>37</v>
      </c>
      <c r="P151" s="146">
        <f t="shared" ref="P151:P167" si="11">O151*H151</f>
        <v>0</v>
      </c>
      <c r="Q151" s="146">
        <v>0</v>
      </c>
      <c r="R151" s="146">
        <f t="shared" ref="R151:R167" si="12">Q151*H151</f>
        <v>0</v>
      </c>
      <c r="S151" s="146">
        <v>0</v>
      </c>
      <c r="T151" s="147">
        <f t="shared" ref="T151:T167" si="13">S151*H151</f>
        <v>0</v>
      </c>
      <c r="AR151" s="148" t="s">
        <v>152</v>
      </c>
      <c r="AT151" s="148" t="s">
        <v>148</v>
      </c>
      <c r="AU151" s="148" t="s">
        <v>153</v>
      </c>
      <c r="AY151" s="13" t="s">
        <v>146</v>
      </c>
      <c r="BE151" s="149">
        <f t="shared" ref="BE151:BE167" si="14">IF(N151="základná",J151,0)</f>
        <v>0</v>
      </c>
      <c r="BF151" s="149">
        <f t="shared" ref="BF151:BF167" si="15">IF(N151="znížená",J151,0)</f>
        <v>0</v>
      </c>
      <c r="BG151" s="149">
        <f t="shared" ref="BG151:BG167" si="16">IF(N151="zákl. prenesená",J151,0)</f>
        <v>0</v>
      </c>
      <c r="BH151" s="149">
        <f t="shared" ref="BH151:BH167" si="17">IF(N151="zníž. prenesená",J151,0)</f>
        <v>0</v>
      </c>
      <c r="BI151" s="149">
        <f t="shared" ref="BI151:BI167" si="18">IF(N151="nulová",J151,0)</f>
        <v>0</v>
      </c>
      <c r="BJ151" s="13" t="s">
        <v>153</v>
      </c>
      <c r="BK151" s="150">
        <f t="shared" ref="BK151:BK167" si="19">ROUND(I151*H151,3)</f>
        <v>0</v>
      </c>
      <c r="BL151" s="13" t="s">
        <v>152</v>
      </c>
      <c r="BM151" s="148" t="s">
        <v>178</v>
      </c>
    </row>
    <row r="152" spans="2:65" s="1" customFormat="1" ht="24.2" customHeight="1">
      <c r="B152" s="136"/>
      <c r="C152" s="137" t="s">
        <v>179</v>
      </c>
      <c r="D152" s="137" t="s">
        <v>148</v>
      </c>
      <c r="E152" s="138" t="s">
        <v>389</v>
      </c>
      <c r="F152" s="139" t="s">
        <v>390</v>
      </c>
      <c r="G152" s="140" t="s">
        <v>151</v>
      </c>
      <c r="H152" s="141">
        <v>1.64</v>
      </c>
      <c r="I152" s="142"/>
      <c r="J152" s="141">
        <f t="shared" si="10"/>
        <v>0</v>
      </c>
      <c r="K152" s="143"/>
      <c r="L152" s="28"/>
      <c r="M152" s="144" t="s">
        <v>1</v>
      </c>
      <c r="N152" s="145" t="s">
        <v>37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152</v>
      </c>
      <c r="AT152" s="148" t="s">
        <v>148</v>
      </c>
      <c r="AU152" s="148" t="s">
        <v>153</v>
      </c>
      <c r="AY152" s="13" t="s">
        <v>146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153</v>
      </c>
      <c r="BK152" s="150">
        <f t="shared" si="19"/>
        <v>0</v>
      </c>
      <c r="BL152" s="13" t="s">
        <v>152</v>
      </c>
      <c r="BM152" s="148" t="s">
        <v>182</v>
      </c>
    </row>
    <row r="153" spans="2:65" s="1" customFormat="1" ht="24.2" customHeight="1">
      <c r="B153" s="136"/>
      <c r="C153" s="137" t="s">
        <v>166</v>
      </c>
      <c r="D153" s="137" t="s">
        <v>148</v>
      </c>
      <c r="E153" s="138" t="s">
        <v>841</v>
      </c>
      <c r="F153" s="139" t="s">
        <v>842</v>
      </c>
      <c r="G153" s="140" t="s">
        <v>151</v>
      </c>
      <c r="H153" s="141">
        <v>4.625</v>
      </c>
      <c r="I153" s="142"/>
      <c r="J153" s="141">
        <f t="shared" si="10"/>
        <v>0</v>
      </c>
      <c r="K153" s="143"/>
      <c r="L153" s="28"/>
      <c r="M153" s="144" t="s">
        <v>1</v>
      </c>
      <c r="N153" s="145" t="s">
        <v>37</v>
      </c>
      <c r="P153" s="146">
        <f t="shared" si="11"/>
        <v>0</v>
      </c>
      <c r="Q153" s="146">
        <v>0</v>
      </c>
      <c r="R153" s="146">
        <f t="shared" si="12"/>
        <v>0</v>
      </c>
      <c r="S153" s="146">
        <v>0</v>
      </c>
      <c r="T153" s="147">
        <f t="shared" si="13"/>
        <v>0</v>
      </c>
      <c r="AR153" s="148" t="s">
        <v>152</v>
      </c>
      <c r="AT153" s="148" t="s">
        <v>148</v>
      </c>
      <c r="AU153" s="148" t="s">
        <v>153</v>
      </c>
      <c r="AY153" s="13" t="s">
        <v>146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153</v>
      </c>
      <c r="BK153" s="150">
        <f t="shared" si="19"/>
        <v>0</v>
      </c>
      <c r="BL153" s="13" t="s">
        <v>152</v>
      </c>
      <c r="BM153" s="148" t="s">
        <v>7</v>
      </c>
    </row>
    <row r="154" spans="2:65" s="1" customFormat="1" ht="33" customHeight="1">
      <c r="B154" s="136"/>
      <c r="C154" s="137" t="s">
        <v>186</v>
      </c>
      <c r="D154" s="137" t="s">
        <v>148</v>
      </c>
      <c r="E154" s="138" t="s">
        <v>938</v>
      </c>
      <c r="F154" s="139" t="s">
        <v>939</v>
      </c>
      <c r="G154" s="140" t="s">
        <v>174</v>
      </c>
      <c r="H154" s="141">
        <v>10</v>
      </c>
      <c r="I154" s="142"/>
      <c r="J154" s="141">
        <f t="shared" si="10"/>
        <v>0</v>
      </c>
      <c r="K154" s="143"/>
      <c r="L154" s="28"/>
      <c r="M154" s="144" t="s">
        <v>1</v>
      </c>
      <c r="N154" s="145" t="s">
        <v>37</v>
      </c>
      <c r="P154" s="146">
        <f t="shared" si="11"/>
        <v>0</v>
      </c>
      <c r="Q154" s="146">
        <v>0</v>
      </c>
      <c r="R154" s="146">
        <f t="shared" si="12"/>
        <v>0</v>
      </c>
      <c r="S154" s="146">
        <v>0</v>
      </c>
      <c r="T154" s="147">
        <f t="shared" si="13"/>
        <v>0</v>
      </c>
      <c r="AR154" s="148" t="s">
        <v>152</v>
      </c>
      <c r="AT154" s="148" t="s">
        <v>148</v>
      </c>
      <c r="AU154" s="148" t="s">
        <v>153</v>
      </c>
      <c r="AY154" s="13" t="s">
        <v>146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153</v>
      </c>
      <c r="BK154" s="150">
        <f t="shared" si="19"/>
        <v>0</v>
      </c>
      <c r="BL154" s="13" t="s">
        <v>152</v>
      </c>
      <c r="BM154" s="148" t="s">
        <v>189</v>
      </c>
    </row>
    <row r="155" spans="2:65" s="1" customFormat="1" ht="24.2" customHeight="1">
      <c r="B155" s="136"/>
      <c r="C155" s="151" t="s">
        <v>170</v>
      </c>
      <c r="D155" s="151" t="s">
        <v>235</v>
      </c>
      <c r="E155" s="152" t="s">
        <v>940</v>
      </c>
      <c r="F155" s="153" t="s">
        <v>941</v>
      </c>
      <c r="G155" s="154" t="s">
        <v>174</v>
      </c>
      <c r="H155" s="155">
        <v>12</v>
      </c>
      <c r="I155" s="156"/>
      <c r="J155" s="155">
        <f t="shared" si="10"/>
        <v>0</v>
      </c>
      <c r="K155" s="157"/>
      <c r="L155" s="158"/>
      <c r="M155" s="159" t="s">
        <v>1</v>
      </c>
      <c r="N155" s="160" t="s">
        <v>37</v>
      </c>
      <c r="P155" s="146">
        <f t="shared" si="11"/>
        <v>0</v>
      </c>
      <c r="Q155" s="146">
        <v>0</v>
      </c>
      <c r="R155" s="146">
        <f t="shared" si="12"/>
        <v>0</v>
      </c>
      <c r="S155" s="146">
        <v>0</v>
      </c>
      <c r="T155" s="147">
        <f t="shared" si="13"/>
        <v>0</v>
      </c>
      <c r="AR155" s="148" t="s">
        <v>162</v>
      </c>
      <c r="AT155" s="148" t="s">
        <v>235</v>
      </c>
      <c r="AU155" s="148" t="s">
        <v>153</v>
      </c>
      <c r="AY155" s="13" t="s">
        <v>146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153</v>
      </c>
      <c r="BK155" s="150">
        <f t="shared" si="19"/>
        <v>0</v>
      </c>
      <c r="BL155" s="13" t="s">
        <v>152</v>
      </c>
      <c r="BM155" s="148" t="s">
        <v>192</v>
      </c>
    </row>
    <row r="156" spans="2:65" s="1" customFormat="1" ht="24.2" customHeight="1">
      <c r="B156" s="136"/>
      <c r="C156" s="137" t="s">
        <v>193</v>
      </c>
      <c r="D156" s="137" t="s">
        <v>148</v>
      </c>
      <c r="E156" s="138" t="s">
        <v>338</v>
      </c>
      <c r="F156" s="139" t="s">
        <v>339</v>
      </c>
      <c r="G156" s="140" t="s">
        <v>151</v>
      </c>
      <c r="H156" s="141">
        <v>1.581</v>
      </c>
      <c r="I156" s="142"/>
      <c r="J156" s="141">
        <f t="shared" si="10"/>
        <v>0</v>
      </c>
      <c r="K156" s="143"/>
      <c r="L156" s="28"/>
      <c r="M156" s="144" t="s">
        <v>1</v>
      </c>
      <c r="N156" s="145" t="s">
        <v>37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152</v>
      </c>
      <c r="AT156" s="148" t="s">
        <v>148</v>
      </c>
      <c r="AU156" s="148" t="s">
        <v>153</v>
      </c>
      <c r="AY156" s="13" t="s">
        <v>146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153</v>
      </c>
      <c r="BK156" s="150">
        <f t="shared" si="19"/>
        <v>0</v>
      </c>
      <c r="BL156" s="13" t="s">
        <v>152</v>
      </c>
      <c r="BM156" s="148" t="s">
        <v>196</v>
      </c>
    </row>
    <row r="157" spans="2:65" s="1" customFormat="1" ht="24.2" customHeight="1">
      <c r="B157" s="136"/>
      <c r="C157" s="137" t="s">
        <v>175</v>
      </c>
      <c r="D157" s="137" t="s">
        <v>148</v>
      </c>
      <c r="E157" s="138" t="s">
        <v>738</v>
      </c>
      <c r="F157" s="139" t="s">
        <v>342</v>
      </c>
      <c r="G157" s="140" t="s">
        <v>151</v>
      </c>
      <c r="H157" s="141">
        <v>3.6</v>
      </c>
      <c r="I157" s="142"/>
      <c r="J157" s="141">
        <f t="shared" si="10"/>
        <v>0</v>
      </c>
      <c r="K157" s="143"/>
      <c r="L157" s="28"/>
      <c r="M157" s="144" t="s">
        <v>1</v>
      </c>
      <c r="N157" s="145" t="s">
        <v>37</v>
      </c>
      <c r="P157" s="146">
        <f t="shared" si="11"/>
        <v>0</v>
      </c>
      <c r="Q157" s="146">
        <v>0</v>
      </c>
      <c r="R157" s="146">
        <f t="shared" si="12"/>
        <v>0</v>
      </c>
      <c r="S157" s="146">
        <v>0</v>
      </c>
      <c r="T157" s="147">
        <f t="shared" si="13"/>
        <v>0</v>
      </c>
      <c r="AR157" s="148" t="s">
        <v>152</v>
      </c>
      <c r="AT157" s="148" t="s">
        <v>148</v>
      </c>
      <c r="AU157" s="148" t="s">
        <v>153</v>
      </c>
      <c r="AY157" s="13" t="s">
        <v>146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153</v>
      </c>
      <c r="BK157" s="150">
        <f t="shared" si="19"/>
        <v>0</v>
      </c>
      <c r="BL157" s="13" t="s">
        <v>152</v>
      </c>
      <c r="BM157" s="148" t="s">
        <v>200</v>
      </c>
    </row>
    <row r="158" spans="2:65" s="1" customFormat="1" ht="24.2" customHeight="1">
      <c r="B158" s="136"/>
      <c r="C158" s="137" t="s">
        <v>201</v>
      </c>
      <c r="D158" s="137" t="s">
        <v>148</v>
      </c>
      <c r="E158" s="138" t="s">
        <v>942</v>
      </c>
      <c r="F158" s="139" t="s">
        <v>177</v>
      </c>
      <c r="G158" s="140" t="s">
        <v>174</v>
      </c>
      <c r="H158" s="141">
        <v>7</v>
      </c>
      <c r="I158" s="142"/>
      <c r="J158" s="141">
        <f t="shared" si="10"/>
        <v>0</v>
      </c>
      <c r="K158" s="143"/>
      <c r="L158" s="28"/>
      <c r="M158" s="144" t="s">
        <v>1</v>
      </c>
      <c r="N158" s="145" t="s">
        <v>37</v>
      </c>
      <c r="P158" s="146">
        <f t="shared" si="11"/>
        <v>0</v>
      </c>
      <c r="Q158" s="146">
        <v>0</v>
      </c>
      <c r="R158" s="146">
        <f t="shared" si="12"/>
        <v>0</v>
      </c>
      <c r="S158" s="146">
        <v>0</v>
      </c>
      <c r="T158" s="147">
        <f t="shared" si="13"/>
        <v>0</v>
      </c>
      <c r="AR158" s="148" t="s">
        <v>152</v>
      </c>
      <c r="AT158" s="148" t="s">
        <v>148</v>
      </c>
      <c r="AU158" s="148" t="s">
        <v>153</v>
      </c>
      <c r="AY158" s="13" t="s">
        <v>146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153</v>
      </c>
      <c r="BK158" s="150">
        <f t="shared" si="19"/>
        <v>0</v>
      </c>
      <c r="BL158" s="13" t="s">
        <v>152</v>
      </c>
      <c r="BM158" s="148" t="s">
        <v>204</v>
      </c>
    </row>
    <row r="159" spans="2:65" s="1" customFormat="1" ht="24.2" customHeight="1">
      <c r="B159" s="136"/>
      <c r="C159" s="137" t="s">
        <v>178</v>
      </c>
      <c r="D159" s="137" t="s">
        <v>148</v>
      </c>
      <c r="E159" s="138" t="s">
        <v>943</v>
      </c>
      <c r="F159" s="139" t="s">
        <v>181</v>
      </c>
      <c r="G159" s="140" t="s">
        <v>174</v>
      </c>
      <c r="H159" s="141">
        <v>7</v>
      </c>
      <c r="I159" s="142"/>
      <c r="J159" s="141">
        <f t="shared" si="10"/>
        <v>0</v>
      </c>
      <c r="K159" s="143"/>
      <c r="L159" s="28"/>
      <c r="M159" s="144" t="s">
        <v>1</v>
      </c>
      <c r="N159" s="145" t="s">
        <v>37</v>
      </c>
      <c r="P159" s="146">
        <f t="shared" si="11"/>
        <v>0</v>
      </c>
      <c r="Q159" s="146">
        <v>0</v>
      </c>
      <c r="R159" s="146">
        <f t="shared" si="12"/>
        <v>0</v>
      </c>
      <c r="S159" s="146">
        <v>0</v>
      </c>
      <c r="T159" s="147">
        <f t="shared" si="13"/>
        <v>0</v>
      </c>
      <c r="AR159" s="148" t="s">
        <v>152</v>
      </c>
      <c r="AT159" s="148" t="s">
        <v>148</v>
      </c>
      <c r="AU159" s="148" t="s">
        <v>153</v>
      </c>
      <c r="AY159" s="13" t="s">
        <v>146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153</v>
      </c>
      <c r="BK159" s="150">
        <f t="shared" si="19"/>
        <v>0</v>
      </c>
      <c r="BL159" s="13" t="s">
        <v>152</v>
      </c>
      <c r="BM159" s="148" t="s">
        <v>208</v>
      </c>
    </row>
    <row r="160" spans="2:65" s="1" customFormat="1" ht="24.2" customHeight="1">
      <c r="B160" s="136"/>
      <c r="C160" s="137" t="s">
        <v>209</v>
      </c>
      <c r="D160" s="137" t="s">
        <v>148</v>
      </c>
      <c r="E160" s="138" t="s">
        <v>944</v>
      </c>
      <c r="F160" s="139" t="s">
        <v>945</v>
      </c>
      <c r="G160" s="140" t="s">
        <v>185</v>
      </c>
      <c r="H160" s="141">
        <v>0.154</v>
      </c>
      <c r="I160" s="142"/>
      <c r="J160" s="141">
        <f t="shared" si="10"/>
        <v>0</v>
      </c>
      <c r="K160" s="143"/>
      <c r="L160" s="28"/>
      <c r="M160" s="144" t="s">
        <v>1</v>
      </c>
      <c r="N160" s="145" t="s">
        <v>37</v>
      </c>
      <c r="P160" s="146">
        <f t="shared" si="11"/>
        <v>0</v>
      </c>
      <c r="Q160" s="146">
        <v>0</v>
      </c>
      <c r="R160" s="146">
        <f t="shared" si="12"/>
        <v>0</v>
      </c>
      <c r="S160" s="146">
        <v>0</v>
      </c>
      <c r="T160" s="147">
        <f t="shared" si="13"/>
        <v>0</v>
      </c>
      <c r="AR160" s="148" t="s">
        <v>152</v>
      </c>
      <c r="AT160" s="148" t="s">
        <v>148</v>
      </c>
      <c r="AU160" s="148" t="s">
        <v>153</v>
      </c>
      <c r="AY160" s="13" t="s">
        <v>146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3" t="s">
        <v>153</v>
      </c>
      <c r="BK160" s="150">
        <f t="shared" si="19"/>
        <v>0</v>
      </c>
      <c r="BL160" s="13" t="s">
        <v>152</v>
      </c>
      <c r="BM160" s="148" t="s">
        <v>212</v>
      </c>
    </row>
    <row r="161" spans="2:65" s="1" customFormat="1" ht="33" customHeight="1">
      <c r="B161" s="136"/>
      <c r="C161" s="137" t="s">
        <v>182</v>
      </c>
      <c r="D161" s="137" t="s">
        <v>148</v>
      </c>
      <c r="E161" s="138" t="s">
        <v>363</v>
      </c>
      <c r="F161" s="139" t="s">
        <v>364</v>
      </c>
      <c r="G161" s="140" t="s">
        <v>151</v>
      </c>
      <c r="H161" s="141">
        <v>0.70599999999999996</v>
      </c>
      <c r="I161" s="142"/>
      <c r="J161" s="141">
        <f t="shared" si="10"/>
        <v>0</v>
      </c>
      <c r="K161" s="143"/>
      <c r="L161" s="28"/>
      <c r="M161" s="144" t="s">
        <v>1</v>
      </c>
      <c r="N161" s="145" t="s">
        <v>37</v>
      </c>
      <c r="P161" s="146">
        <f t="shared" si="11"/>
        <v>0</v>
      </c>
      <c r="Q161" s="146">
        <v>0</v>
      </c>
      <c r="R161" s="146">
        <f t="shared" si="12"/>
        <v>0</v>
      </c>
      <c r="S161" s="146">
        <v>0</v>
      </c>
      <c r="T161" s="147">
        <f t="shared" si="13"/>
        <v>0</v>
      </c>
      <c r="AR161" s="148" t="s">
        <v>152</v>
      </c>
      <c r="AT161" s="148" t="s">
        <v>148</v>
      </c>
      <c r="AU161" s="148" t="s">
        <v>153</v>
      </c>
      <c r="AY161" s="13" t="s">
        <v>146</v>
      </c>
      <c r="BE161" s="149">
        <f t="shared" si="14"/>
        <v>0</v>
      </c>
      <c r="BF161" s="149">
        <f t="shared" si="15"/>
        <v>0</v>
      </c>
      <c r="BG161" s="149">
        <f t="shared" si="16"/>
        <v>0</v>
      </c>
      <c r="BH161" s="149">
        <f t="shared" si="17"/>
        <v>0</v>
      </c>
      <c r="BI161" s="149">
        <f t="shared" si="18"/>
        <v>0</v>
      </c>
      <c r="BJ161" s="13" t="s">
        <v>153</v>
      </c>
      <c r="BK161" s="150">
        <f t="shared" si="19"/>
        <v>0</v>
      </c>
      <c r="BL161" s="13" t="s">
        <v>152</v>
      </c>
      <c r="BM161" s="148" t="s">
        <v>215</v>
      </c>
    </row>
    <row r="162" spans="2:65" s="1" customFormat="1" ht="33" customHeight="1">
      <c r="B162" s="136"/>
      <c r="C162" s="137" t="s">
        <v>216</v>
      </c>
      <c r="D162" s="137" t="s">
        <v>148</v>
      </c>
      <c r="E162" s="138" t="s">
        <v>366</v>
      </c>
      <c r="F162" s="139" t="s">
        <v>946</v>
      </c>
      <c r="G162" s="140" t="s">
        <v>151</v>
      </c>
      <c r="H162" s="141">
        <v>3.52</v>
      </c>
      <c r="I162" s="142"/>
      <c r="J162" s="141">
        <f t="shared" si="10"/>
        <v>0</v>
      </c>
      <c r="K162" s="143"/>
      <c r="L162" s="28"/>
      <c r="M162" s="144" t="s">
        <v>1</v>
      </c>
      <c r="N162" s="145" t="s">
        <v>37</v>
      </c>
      <c r="P162" s="146">
        <f t="shared" si="11"/>
        <v>0</v>
      </c>
      <c r="Q162" s="146">
        <v>0</v>
      </c>
      <c r="R162" s="146">
        <f t="shared" si="12"/>
        <v>0</v>
      </c>
      <c r="S162" s="146">
        <v>0</v>
      </c>
      <c r="T162" s="147">
        <f t="shared" si="13"/>
        <v>0</v>
      </c>
      <c r="AR162" s="148" t="s">
        <v>152</v>
      </c>
      <c r="AT162" s="148" t="s">
        <v>148</v>
      </c>
      <c r="AU162" s="148" t="s">
        <v>153</v>
      </c>
      <c r="AY162" s="13" t="s">
        <v>146</v>
      </c>
      <c r="BE162" s="149">
        <f t="shared" si="14"/>
        <v>0</v>
      </c>
      <c r="BF162" s="149">
        <f t="shared" si="15"/>
        <v>0</v>
      </c>
      <c r="BG162" s="149">
        <f t="shared" si="16"/>
        <v>0</v>
      </c>
      <c r="BH162" s="149">
        <f t="shared" si="17"/>
        <v>0</v>
      </c>
      <c r="BI162" s="149">
        <f t="shared" si="18"/>
        <v>0</v>
      </c>
      <c r="BJ162" s="13" t="s">
        <v>153</v>
      </c>
      <c r="BK162" s="150">
        <f t="shared" si="19"/>
        <v>0</v>
      </c>
      <c r="BL162" s="13" t="s">
        <v>152</v>
      </c>
      <c r="BM162" s="148" t="s">
        <v>219</v>
      </c>
    </row>
    <row r="163" spans="2:65" s="1" customFormat="1" ht="24.2" customHeight="1">
      <c r="B163" s="136"/>
      <c r="C163" s="137" t="s">
        <v>7</v>
      </c>
      <c r="D163" s="137" t="s">
        <v>148</v>
      </c>
      <c r="E163" s="138" t="s">
        <v>749</v>
      </c>
      <c r="F163" s="139" t="s">
        <v>947</v>
      </c>
      <c r="G163" s="140" t="s">
        <v>185</v>
      </c>
      <c r="H163" s="141">
        <v>0.11899999999999999</v>
      </c>
      <c r="I163" s="142"/>
      <c r="J163" s="141">
        <f t="shared" si="10"/>
        <v>0</v>
      </c>
      <c r="K163" s="143"/>
      <c r="L163" s="28"/>
      <c r="M163" s="144" t="s">
        <v>1</v>
      </c>
      <c r="N163" s="145" t="s">
        <v>37</v>
      </c>
      <c r="P163" s="146">
        <f t="shared" si="11"/>
        <v>0</v>
      </c>
      <c r="Q163" s="146">
        <v>0</v>
      </c>
      <c r="R163" s="146">
        <f t="shared" si="12"/>
        <v>0</v>
      </c>
      <c r="S163" s="146">
        <v>0</v>
      </c>
      <c r="T163" s="147">
        <f t="shared" si="13"/>
        <v>0</v>
      </c>
      <c r="AR163" s="148" t="s">
        <v>152</v>
      </c>
      <c r="AT163" s="148" t="s">
        <v>148</v>
      </c>
      <c r="AU163" s="148" t="s">
        <v>153</v>
      </c>
      <c r="AY163" s="13" t="s">
        <v>146</v>
      </c>
      <c r="BE163" s="149">
        <f t="shared" si="14"/>
        <v>0</v>
      </c>
      <c r="BF163" s="149">
        <f t="shared" si="15"/>
        <v>0</v>
      </c>
      <c r="BG163" s="149">
        <f t="shared" si="16"/>
        <v>0</v>
      </c>
      <c r="BH163" s="149">
        <f t="shared" si="17"/>
        <v>0</v>
      </c>
      <c r="BI163" s="149">
        <f t="shared" si="18"/>
        <v>0</v>
      </c>
      <c r="BJ163" s="13" t="s">
        <v>153</v>
      </c>
      <c r="BK163" s="150">
        <f t="shared" si="19"/>
        <v>0</v>
      </c>
      <c r="BL163" s="13" t="s">
        <v>152</v>
      </c>
      <c r="BM163" s="148" t="s">
        <v>222</v>
      </c>
    </row>
    <row r="164" spans="2:65" s="1" customFormat="1" ht="16.5" customHeight="1">
      <c r="B164" s="136"/>
      <c r="C164" s="137" t="s">
        <v>223</v>
      </c>
      <c r="D164" s="137" t="s">
        <v>148</v>
      </c>
      <c r="E164" s="138" t="s">
        <v>948</v>
      </c>
      <c r="F164" s="139" t="s">
        <v>949</v>
      </c>
      <c r="G164" s="140" t="s">
        <v>151</v>
      </c>
      <c r="H164" s="141">
        <v>5.7370000000000001</v>
      </c>
      <c r="I164" s="142"/>
      <c r="J164" s="141">
        <f t="shared" si="10"/>
        <v>0</v>
      </c>
      <c r="K164" s="143"/>
      <c r="L164" s="28"/>
      <c r="M164" s="144" t="s">
        <v>1</v>
      </c>
      <c r="N164" s="145" t="s">
        <v>37</v>
      </c>
      <c r="P164" s="146">
        <f t="shared" si="11"/>
        <v>0</v>
      </c>
      <c r="Q164" s="146">
        <v>0</v>
      </c>
      <c r="R164" s="146">
        <f t="shared" si="12"/>
        <v>0</v>
      </c>
      <c r="S164" s="146">
        <v>0</v>
      </c>
      <c r="T164" s="147">
        <f t="shared" si="13"/>
        <v>0</v>
      </c>
      <c r="AR164" s="148" t="s">
        <v>152</v>
      </c>
      <c r="AT164" s="148" t="s">
        <v>148</v>
      </c>
      <c r="AU164" s="148" t="s">
        <v>153</v>
      </c>
      <c r="AY164" s="13" t="s">
        <v>146</v>
      </c>
      <c r="BE164" s="149">
        <f t="shared" si="14"/>
        <v>0</v>
      </c>
      <c r="BF164" s="149">
        <f t="shared" si="15"/>
        <v>0</v>
      </c>
      <c r="BG164" s="149">
        <f t="shared" si="16"/>
        <v>0</v>
      </c>
      <c r="BH164" s="149">
        <f t="shared" si="17"/>
        <v>0</v>
      </c>
      <c r="BI164" s="149">
        <f t="shared" si="18"/>
        <v>0</v>
      </c>
      <c r="BJ164" s="13" t="s">
        <v>153</v>
      </c>
      <c r="BK164" s="150">
        <f t="shared" si="19"/>
        <v>0</v>
      </c>
      <c r="BL164" s="13" t="s">
        <v>152</v>
      </c>
      <c r="BM164" s="148" t="s">
        <v>226</v>
      </c>
    </row>
    <row r="165" spans="2:65" s="1" customFormat="1" ht="16.5" customHeight="1">
      <c r="B165" s="136"/>
      <c r="C165" s="137" t="s">
        <v>189</v>
      </c>
      <c r="D165" s="137" t="s">
        <v>148</v>
      </c>
      <c r="E165" s="138" t="s">
        <v>747</v>
      </c>
      <c r="F165" s="139" t="s">
        <v>748</v>
      </c>
      <c r="G165" s="140" t="s">
        <v>185</v>
      </c>
      <c r="H165" s="141">
        <v>0.40799999999999997</v>
      </c>
      <c r="I165" s="142"/>
      <c r="J165" s="141">
        <f t="shared" si="10"/>
        <v>0</v>
      </c>
      <c r="K165" s="143"/>
      <c r="L165" s="28"/>
      <c r="M165" s="144" t="s">
        <v>1</v>
      </c>
      <c r="N165" s="145" t="s">
        <v>37</v>
      </c>
      <c r="P165" s="146">
        <f t="shared" si="11"/>
        <v>0</v>
      </c>
      <c r="Q165" s="146">
        <v>0</v>
      </c>
      <c r="R165" s="146">
        <f t="shared" si="12"/>
        <v>0</v>
      </c>
      <c r="S165" s="146">
        <v>0</v>
      </c>
      <c r="T165" s="147">
        <f t="shared" si="13"/>
        <v>0</v>
      </c>
      <c r="AR165" s="148" t="s">
        <v>152</v>
      </c>
      <c r="AT165" s="148" t="s">
        <v>148</v>
      </c>
      <c r="AU165" s="148" t="s">
        <v>153</v>
      </c>
      <c r="AY165" s="13" t="s">
        <v>146</v>
      </c>
      <c r="BE165" s="149">
        <f t="shared" si="14"/>
        <v>0</v>
      </c>
      <c r="BF165" s="149">
        <f t="shared" si="15"/>
        <v>0</v>
      </c>
      <c r="BG165" s="149">
        <f t="shared" si="16"/>
        <v>0</v>
      </c>
      <c r="BH165" s="149">
        <f t="shared" si="17"/>
        <v>0</v>
      </c>
      <c r="BI165" s="149">
        <f t="shared" si="18"/>
        <v>0</v>
      </c>
      <c r="BJ165" s="13" t="s">
        <v>153</v>
      </c>
      <c r="BK165" s="150">
        <f t="shared" si="19"/>
        <v>0</v>
      </c>
      <c r="BL165" s="13" t="s">
        <v>152</v>
      </c>
      <c r="BM165" s="148" t="s">
        <v>229</v>
      </c>
    </row>
    <row r="166" spans="2:65" s="1" customFormat="1" ht="16.5" customHeight="1">
      <c r="B166" s="136"/>
      <c r="C166" s="137" t="s">
        <v>231</v>
      </c>
      <c r="D166" s="137" t="s">
        <v>148</v>
      </c>
      <c r="E166" s="138" t="s">
        <v>197</v>
      </c>
      <c r="F166" s="139" t="s">
        <v>753</v>
      </c>
      <c r="G166" s="140" t="s">
        <v>199</v>
      </c>
      <c r="H166" s="141">
        <v>1</v>
      </c>
      <c r="I166" s="142"/>
      <c r="J166" s="141">
        <f t="shared" si="10"/>
        <v>0</v>
      </c>
      <c r="K166" s="143"/>
      <c r="L166" s="28"/>
      <c r="M166" s="144" t="s">
        <v>1</v>
      </c>
      <c r="N166" s="145" t="s">
        <v>37</v>
      </c>
      <c r="P166" s="146">
        <f t="shared" si="11"/>
        <v>0</v>
      </c>
      <c r="Q166" s="146">
        <v>0</v>
      </c>
      <c r="R166" s="146">
        <f t="shared" si="12"/>
        <v>0</v>
      </c>
      <c r="S166" s="146">
        <v>0</v>
      </c>
      <c r="T166" s="147">
        <f t="shared" si="13"/>
        <v>0</v>
      </c>
      <c r="AR166" s="148" t="s">
        <v>152</v>
      </c>
      <c r="AT166" s="148" t="s">
        <v>148</v>
      </c>
      <c r="AU166" s="148" t="s">
        <v>153</v>
      </c>
      <c r="AY166" s="13" t="s">
        <v>146</v>
      </c>
      <c r="BE166" s="149">
        <f t="shared" si="14"/>
        <v>0</v>
      </c>
      <c r="BF166" s="149">
        <f t="shared" si="15"/>
        <v>0</v>
      </c>
      <c r="BG166" s="149">
        <f t="shared" si="16"/>
        <v>0</v>
      </c>
      <c r="BH166" s="149">
        <f t="shared" si="17"/>
        <v>0</v>
      </c>
      <c r="BI166" s="149">
        <f t="shared" si="18"/>
        <v>0</v>
      </c>
      <c r="BJ166" s="13" t="s">
        <v>153</v>
      </c>
      <c r="BK166" s="150">
        <f t="shared" si="19"/>
        <v>0</v>
      </c>
      <c r="BL166" s="13" t="s">
        <v>152</v>
      </c>
      <c r="BM166" s="148" t="s">
        <v>234</v>
      </c>
    </row>
    <row r="167" spans="2:65" s="1" customFormat="1" ht="21.75" customHeight="1">
      <c r="B167" s="136"/>
      <c r="C167" s="137" t="s">
        <v>192</v>
      </c>
      <c r="D167" s="137" t="s">
        <v>148</v>
      </c>
      <c r="E167" s="138" t="s">
        <v>202</v>
      </c>
      <c r="F167" s="139" t="s">
        <v>203</v>
      </c>
      <c r="G167" s="140" t="s">
        <v>199</v>
      </c>
      <c r="H167" s="141">
        <v>1</v>
      </c>
      <c r="I167" s="142"/>
      <c r="J167" s="141">
        <f t="shared" si="10"/>
        <v>0</v>
      </c>
      <c r="K167" s="143"/>
      <c r="L167" s="28"/>
      <c r="M167" s="144" t="s">
        <v>1</v>
      </c>
      <c r="N167" s="145" t="s">
        <v>37</v>
      </c>
      <c r="P167" s="146">
        <f t="shared" si="11"/>
        <v>0</v>
      </c>
      <c r="Q167" s="146">
        <v>0</v>
      </c>
      <c r="R167" s="146">
        <f t="shared" si="12"/>
        <v>0</v>
      </c>
      <c r="S167" s="146">
        <v>0</v>
      </c>
      <c r="T167" s="147">
        <f t="shared" si="13"/>
        <v>0</v>
      </c>
      <c r="AR167" s="148" t="s">
        <v>152</v>
      </c>
      <c r="AT167" s="148" t="s">
        <v>148</v>
      </c>
      <c r="AU167" s="148" t="s">
        <v>153</v>
      </c>
      <c r="AY167" s="13" t="s">
        <v>146</v>
      </c>
      <c r="BE167" s="149">
        <f t="shared" si="14"/>
        <v>0</v>
      </c>
      <c r="BF167" s="149">
        <f t="shared" si="15"/>
        <v>0</v>
      </c>
      <c r="BG167" s="149">
        <f t="shared" si="16"/>
        <v>0</v>
      </c>
      <c r="BH167" s="149">
        <f t="shared" si="17"/>
        <v>0</v>
      </c>
      <c r="BI167" s="149">
        <f t="shared" si="18"/>
        <v>0</v>
      </c>
      <c r="BJ167" s="13" t="s">
        <v>153</v>
      </c>
      <c r="BK167" s="150">
        <f t="shared" si="19"/>
        <v>0</v>
      </c>
      <c r="BL167" s="13" t="s">
        <v>152</v>
      </c>
      <c r="BM167" s="148" t="s">
        <v>238</v>
      </c>
    </row>
    <row r="168" spans="2:65" s="11" customFormat="1" ht="22.9" customHeight="1">
      <c r="B168" s="125"/>
      <c r="D168" s="126" t="s">
        <v>70</v>
      </c>
      <c r="E168" s="134" t="s">
        <v>156</v>
      </c>
      <c r="F168" s="134" t="s">
        <v>205</v>
      </c>
      <c r="I168" s="128"/>
      <c r="J168" s="135">
        <f>BK168</f>
        <v>0</v>
      </c>
      <c r="L168" s="125"/>
      <c r="M168" s="129"/>
      <c r="P168" s="130">
        <f>SUM(P169:P175)</f>
        <v>0</v>
      </c>
      <c r="R168" s="130">
        <f>SUM(R169:R175)</f>
        <v>0</v>
      </c>
      <c r="T168" s="131">
        <f>SUM(T169:T175)</f>
        <v>0</v>
      </c>
      <c r="AR168" s="126" t="s">
        <v>79</v>
      </c>
      <c r="AT168" s="132" t="s">
        <v>70</v>
      </c>
      <c r="AU168" s="132" t="s">
        <v>79</v>
      </c>
      <c r="AY168" s="126" t="s">
        <v>146</v>
      </c>
      <c r="BK168" s="133">
        <f>SUM(BK169:BK175)</f>
        <v>0</v>
      </c>
    </row>
    <row r="169" spans="2:65" s="1" customFormat="1" ht="37.9" customHeight="1">
      <c r="B169" s="136"/>
      <c r="C169" s="137" t="s">
        <v>243</v>
      </c>
      <c r="D169" s="137" t="s">
        <v>148</v>
      </c>
      <c r="E169" s="138" t="s">
        <v>950</v>
      </c>
      <c r="F169" s="139" t="s">
        <v>951</v>
      </c>
      <c r="G169" s="140" t="s">
        <v>151</v>
      </c>
      <c r="H169" s="141">
        <v>18.664000000000001</v>
      </c>
      <c r="I169" s="142"/>
      <c r="J169" s="141">
        <f t="shared" ref="J169:J175" si="20">ROUND(I169*H169,3)</f>
        <v>0</v>
      </c>
      <c r="K169" s="143"/>
      <c r="L169" s="28"/>
      <c r="M169" s="144" t="s">
        <v>1</v>
      </c>
      <c r="N169" s="145" t="s">
        <v>37</v>
      </c>
      <c r="P169" s="146">
        <f t="shared" ref="P169:P175" si="21">O169*H169</f>
        <v>0</v>
      </c>
      <c r="Q169" s="146">
        <v>0</v>
      </c>
      <c r="R169" s="146">
        <f t="shared" ref="R169:R175" si="22">Q169*H169</f>
        <v>0</v>
      </c>
      <c r="S169" s="146">
        <v>0</v>
      </c>
      <c r="T169" s="147">
        <f t="shared" ref="T169:T175" si="23">S169*H169</f>
        <v>0</v>
      </c>
      <c r="AR169" s="148" t="s">
        <v>152</v>
      </c>
      <c r="AT169" s="148" t="s">
        <v>148</v>
      </c>
      <c r="AU169" s="148" t="s">
        <v>153</v>
      </c>
      <c r="AY169" s="13" t="s">
        <v>146</v>
      </c>
      <c r="BE169" s="149">
        <f t="shared" ref="BE169:BE175" si="24">IF(N169="základná",J169,0)</f>
        <v>0</v>
      </c>
      <c r="BF169" s="149">
        <f t="shared" ref="BF169:BF175" si="25">IF(N169="znížená",J169,0)</f>
        <v>0</v>
      </c>
      <c r="BG169" s="149">
        <f t="shared" ref="BG169:BG175" si="26">IF(N169="zákl. prenesená",J169,0)</f>
        <v>0</v>
      </c>
      <c r="BH169" s="149">
        <f t="shared" ref="BH169:BH175" si="27">IF(N169="zníž. prenesená",J169,0)</f>
        <v>0</v>
      </c>
      <c r="BI169" s="149">
        <f t="shared" ref="BI169:BI175" si="28">IF(N169="nulová",J169,0)</f>
        <v>0</v>
      </c>
      <c r="BJ169" s="13" t="s">
        <v>153</v>
      </c>
      <c r="BK169" s="150">
        <f t="shared" ref="BK169:BK175" si="29">ROUND(I169*H169,3)</f>
        <v>0</v>
      </c>
      <c r="BL169" s="13" t="s">
        <v>152</v>
      </c>
      <c r="BM169" s="148" t="s">
        <v>247</v>
      </c>
    </row>
    <row r="170" spans="2:65" s="1" customFormat="1" ht="33" customHeight="1">
      <c r="B170" s="136"/>
      <c r="C170" s="137" t="s">
        <v>196</v>
      </c>
      <c r="D170" s="137" t="s">
        <v>148</v>
      </c>
      <c r="E170" s="138" t="s">
        <v>952</v>
      </c>
      <c r="F170" s="139" t="s">
        <v>953</v>
      </c>
      <c r="G170" s="140" t="s">
        <v>151</v>
      </c>
      <c r="H170" s="141">
        <v>2.73</v>
      </c>
      <c r="I170" s="142"/>
      <c r="J170" s="141">
        <f t="shared" si="20"/>
        <v>0</v>
      </c>
      <c r="K170" s="143"/>
      <c r="L170" s="28"/>
      <c r="M170" s="144" t="s">
        <v>1</v>
      </c>
      <c r="N170" s="145" t="s">
        <v>37</v>
      </c>
      <c r="P170" s="146">
        <f t="shared" si="21"/>
        <v>0</v>
      </c>
      <c r="Q170" s="146">
        <v>0</v>
      </c>
      <c r="R170" s="146">
        <f t="shared" si="22"/>
        <v>0</v>
      </c>
      <c r="S170" s="146">
        <v>0</v>
      </c>
      <c r="T170" s="147">
        <f t="shared" si="23"/>
        <v>0</v>
      </c>
      <c r="AR170" s="148" t="s">
        <v>152</v>
      </c>
      <c r="AT170" s="148" t="s">
        <v>148</v>
      </c>
      <c r="AU170" s="148" t="s">
        <v>153</v>
      </c>
      <c r="AY170" s="13" t="s">
        <v>146</v>
      </c>
      <c r="BE170" s="149">
        <f t="shared" si="24"/>
        <v>0</v>
      </c>
      <c r="BF170" s="149">
        <f t="shared" si="25"/>
        <v>0</v>
      </c>
      <c r="BG170" s="149">
        <f t="shared" si="26"/>
        <v>0</v>
      </c>
      <c r="BH170" s="149">
        <f t="shared" si="27"/>
        <v>0</v>
      </c>
      <c r="BI170" s="149">
        <f t="shared" si="28"/>
        <v>0</v>
      </c>
      <c r="BJ170" s="13" t="s">
        <v>153</v>
      </c>
      <c r="BK170" s="150">
        <f t="shared" si="29"/>
        <v>0</v>
      </c>
      <c r="BL170" s="13" t="s">
        <v>152</v>
      </c>
      <c r="BM170" s="148" t="s">
        <v>250</v>
      </c>
    </row>
    <row r="171" spans="2:65" s="1" customFormat="1" ht="24.2" customHeight="1">
      <c r="B171" s="136"/>
      <c r="C171" s="137" t="s">
        <v>251</v>
      </c>
      <c r="D171" s="137" t="s">
        <v>148</v>
      </c>
      <c r="E171" s="138" t="s">
        <v>954</v>
      </c>
      <c r="F171" s="139" t="s">
        <v>955</v>
      </c>
      <c r="G171" s="140" t="s">
        <v>199</v>
      </c>
      <c r="H171" s="141">
        <v>5</v>
      </c>
      <c r="I171" s="142"/>
      <c r="J171" s="141">
        <f t="shared" si="20"/>
        <v>0</v>
      </c>
      <c r="K171" s="143"/>
      <c r="L171" s="28"/>
      <c r="M171" s="144" t="s">
        <v>1</v>
      </c>
      <c r="N171" s="145" t="s">
        <v>37</v>
      </c>
      <c r="P171" s="146">
        <f t="shared" si="21"/>
        <v>0</v>
      </c>
      <c r="Q171" s="146">
        <v>0</v>
      </c>
      <c r="R171" s="146">
        <f t="shared" si="22"/>
        <v>0</v>
      </c>
      <c r="S171" s="146">
        <v>0</v>
      </c>
      <c r="T171" s="147">
        <f t="shared" si="23"/>
        <v>0</v>
      </c>
      <c r="AR171" s="148" t="s">
        <v>152</v>
      </c>
      <c r="AT171" s="148" t="s">
        <v>148</v>
      </c>
      <c r="AU171" s="148" t="s">
        <v>153</v>
      </c>
      <c r="AY171" s="13" t="s">
        <v>146</v>
      </c>
      <c r="BE171" s="149">
        <f t="shared" si="24"/>
        <v>0</v>
      </c>
      <c r="BF171" s="149">
        <f t="shared" si="25"/>
        <v>0</v>
      </c>
      <c r="BG171" s="149">
        <f t="shared" si="26"/>
        <v>0</v>
      </c>
      <c r="BH171" s="149">
        <f t="shared" si="27"/>
        <v>0</v>
      </c>
      <c r="BI171" s="149">
        <f t="shared" si="28"/>
        <v>0</v>
      </c>
      <c r="BJ171" s="13" t="s">
        <v>153</v>
      </c>
      <c r="BK171" s="150">
        <f t="shared" si="29"/>
        <v>0</v>
      </c>
      <c r="BL171" s="13" t="s">
        <v>152</v>
      </c>
      <c r="BM171" s="148" t="s">
        <v>254</v>
      </c>
    </row>
    <row r="172" spans="2:65" s="1" customFormat="1" ht="21.75" customHeight="1">
      <c r="B172" s="136"/>
      <c r="C172" s="137" t="s">
        <v>200</v>
      </c>
      <c r="D172" s="137" t="s">
        <v>148</v>
      </c>
      <c r="E172" s="138" t="s">
        <v>956</v>
      </c>
      <c r="F172" s="139" t="s">
        <v>957</v>
      </c>
      <c r="G172" s="140" t="s">
        <v>151</v>
      </c>
      <c r="H172" s="141">
        <v>1.0149999999999999</v>
      </c>
      <c r="I172" s="142"/>
      <c r="J172" s="141">
        <f t="shared" si="20"/>
        <v>0</v>
      </c>
      <c r="K172" s="143"/>
      <c r="L172" s="28"/>
      <c r="M172" s="144" t="s">
        <v>1</v>
      </c>
      <c r="N172" s="145" t="s">
        <v>37</v>
      </c>
      <c r="P172" s="146">
        <f t="shared" si="21"/>
        <v>0</v>
      </c>
      <c r="Q172" s="146">
        <v>0</v>
      </c>
      <c r="R172" s="146">
        <f t="shared" si="22"/>
        <v>0</v>
      </c>
      <c r="S172" s="146">
        <v>0</v>
      </c>
      <c r="T172" s="147">
        <f t="shared" si="23"/>
        <v>0</v>
      </c>
      <c r="AR172" s="148" t="s">
        <v>152</v>
      </c>
      <c r="AT172" s="148" t="s">
        <v>148</v>
      </c>
      <c r="AU172" s="148" t="s">
        <v>153</v>
      </c>
      <c r="AY172" s="13" t="s">
        <v>146</v>
      </c>
      <c r="BE172" s="149">
        <f t="shared" si="24"/>
        <v>0</v>
      </c>
      <c r="BF172" s="149">
        <f t="shared" si="25"/>
        <v>0</v>
      </c>
      <c r="BG172" s="149">
        <f t="shared" si="26"/>
        <v>0</v>
      </c>
      <c r="BH172" s="149">
        <f t="shared" si="27"/>
        <v>0</v>
      </c>
      <c r="BI172" s="149">
        <f t="shared" si="28"/>
        <v>0</v>
      </c>
      <c r="BJ172" s="13" t="s">
        <v>153</v>
      </c>
      <c r="BK172" s="150">
        <f t="shared" si="29"/>
        <v>0</v>
      </c>
      <c r="BL172" s="13" t="s">
        <v>152</v>
      </c>
      <c r="BM172" s="148" t="s">
        <v>257</v>
      </c>
    </row>
    <row r="173" spans="2:65" s="1" customFormat="1" ht="24.2" customHeight="1">
      <c r="B173" s="136"/>
      <c r="C173" s="137" t="s">
        <v>260</v>
      </c>
      <c r="D173" s="137" t="s">
        <v>148</v>
      </c>
      <c r="E173" s="138" t="s">
        <v>958</v>
      </c>
      <c r="F173" s="139" t="s">
        <v>959</v>
      </c>
      <c r="G173" s="140" t="s">
        <v>174</v>
      </c>
      <c r="H173" s="141">
        <v>8.52</v>
      </c>
      <c r="I173" s="142"/>
      <c r="J173" s="141">
        <f t="shared" si="20"/>
        <v>0</v>
      </c>
      <c r="K173" s="143"/>
      <c r="L173" s="28"/>
      <c r="M173" s="144" t="s">
        <v>1</v>
      </c>
      <c r="N173" s="145" t="s">
        <v>37</v>
      </c>
      <c r="P173" s="146">
        <f t="shared" si="21"/>
        <v>0</v>
      </c>
      <c r="Q173" s="146">
        <v>0</v>
      </c>
      <c r="R173" s="146">
        <f t="shared" si="22"/>
        <v>0</v>
      </c>
      <c r="S173" s="146">
        <v>0</v>
      </c>
      <c r="T173" s="147">
        <f t="shared" si="23"/>
        <v>0</v>
      </c>
      <c r="AR173" s="148" t="s">
        <v>152</v>
      </c>
      <c r="AT173" s="148" t="s">
        <v>148</v>
      </c>
      <c r="AU173" s="148" t="s">
        <v>153</v>
      </c>
      <c r="AY173" s="13" t="s">
        <v>146</v>
      </c>
      <c r="BE173" s="149">
        <f t="shared" si="24"/>
        <v>0</v>
      </c>
      <c r="BF173" s="149">
        <f t="shared" si="25"/>
        <v>0</v>
      </c>
      <c r="BG173" s="149">
        <f t="shared" si="26"/>
        <v>0</v>
      </c>
      <c r="BH173" s="149">
        <f t="shared" si="27"/>
        <v>0</v>
      </c>
      <c r="BI173" s="149">
        <f t="shared" si="28"/>
        <v>0</v>
      </c>
      <c r="BJ173" s="13" t="s">
        <v>153</v>
      </c>
      <c r="BK173" s="150">
        <f t="shared" si="29"/>
        <v>0</v>
      </c>
      <c r="BL173" s="13" t="s">
        <v>152</v>
      </c>
      <c r="BM173" s="148" t="s">
        <v>264</v>
      </c>
    </row>
    <row r="174" spans="2:65" s="1" customFormat="1" ht="24.2" customHeight="1">
      <c r="B174" s="136"/>
      <c r="C174" s="137" t="s">
        <v>204</v>
      </c>
      <c r="D174" s="137" t="s">
        <v>148</v>
      </c>
      <c r="E174" s="138" t="s">
        <v>960</v>
      </c>
      <c r="F174" s="139" t="s">
        <v>961</v>
      </c>
      <c r="G174" s="140" t="s">
        <v>174</v>
      </c>
      <c r="H174" s="141">
        <v>8.52</v>
      </c>
      <c r="I174" s="142"/>
      <c r="J174" s="141">
        <f t="shared" si="20"/>
        <v>0</v>
      </c>
      <c r="K174" s="143"/>
      <c r="L174" s="28"/>
      <c r="M174" s="144" t="s">
        <v>1</v>
      </c>
      <c r="N174" s="145" t="s">
        <v>37</v>
      </c>
      <c r="P174" s="146">
        <f t="shared" si="21"/>
        <v>0</v>
      </c>
      <c r="Q174" s="146">
        <v>0</v>
      </c>
      <c r="R174" s="146">
        <f t="shared" si="22"/>
        <v>0</v>
      </c>
      <c r="S174" s="146">
        <v>0</v>
      </c>
      <c r="T174" s="147">
        <f t="shared" si="23"/>
        <v>0</v>
      </c>
      <c r="AR174" s="148" t="s">
        <v>152</v>
      </c>
      <c r="AT174" s="148" t="s">
        <v>148</v>
      </c>
      <c r="AU174" s="148" t="s">
        <v>153</v>
      </c>
      <c r="AY174" s="13" t="s">
        <v>146</v>
      </c>
      <c r="BE174" s="149">
        <f t="shared" si="24"/>
        <v>0</v>
      </c>
      <c r="BF174" s="149">
        <f t="shared" si="25"/>
        <v>0</v>
      </c>
      <c r="BG174" s="149">
        <f t="shared" si="26"/>
        <v>0</v>
      </c>
      <c r="BH174" s="149">
        <f t="shared" si="27"/>
        <v>0</v>
      </c>
      <c r="BI174" s="149">
        <f t="shared" si="28"/>
        <v>0</v>
      </c>
      <c r="BJ174" s="13" t="s">
        <v>153</v>
      </c>
      <c r="BK174" s="150">
        <f t="shared" si="29"/>
        <v>0</v>
      </c>
      <c r="BL174" s="13" t="s">
        <v>152</v>
      </c>
      <c r="BM174" s="148" t="s">
        <v>267</v>
      </c>
    </row>
    <row r="175" spans="2:65" s="1" customFormat="1" ht="16.5" customHeight="1">
      <c r="B175" s="136"/>
      <c r="C175" s="137" t="s">
        <v>270</v>
      </c>
      <c r="D175" s="137" t="s">
        <v>148</v>
      </c>
      <c r="E175" s="138" t="s">
        <v>962</v>
      </c>
      <c r="F175" s="139" t="s">
        <v>963</v>
      </c>
      <c r="G175" s="140" t="s">
        <v>185</v>
      </c>
      <c r="H175" s="141">
        <v>7.1999999999999995E-2</v>
      </c>
      <c r="I175" s="142"/>
      <c r="J175" s="141">
        <f t="shared" si="20"/>
        <v>0</v>
      </c>
      <c r="K175" s="143"/>
      <c r="L175" s="28"/>
      <c r="M175" s="144" t="s">
        <v>1</v>
      </c>
      <c r="N175" s="145" t="s">
        <v>37</v>
      </c>
      <c r="P175" s="146">
        <f t="shared" si="21"/>
        <v>0</v>
      </c>
      <c r="Q175" s="146">
        <v>0</v>
      </c>
      <c r="R175" s="146">
        <f t="shared" si="22"/>
        <v>0</v>
      </c>
      <c r="S175" s="146">
        <v>0</v>
      </c>
      <c r="T175" s="147">
        <f t="shared" si="23"/>
        <v>0</v>
      </c>
      <c r="AR175" s="148" t="s">
        <v>152</v>
      </c>
      <c r="AT175" s="148" t="s">
        <v>148</v>
      </c>
      <c r="AU175" s="148" t="s">
        <v>153</v>
      </c>
      <c r="AY175" s="13" t="s">
        <v>146</v>
      </c>
      <c r="BE175" s="149">
        <f t="shared" si="24"/>
        <v>0</v>
      </c>
      <c r="BF175" s="149">
        <f t="shared" si="25"/>
        <v>0</v>
      </c>
      <c r="BG175" s="149">
        <f t="shared" si="26"/>
        <v>0</v>
      </c>
      <c r="BH175" s="149">
        <f t="shared" si="27"/>
        <v>0</v>
      </c>
      <c r="BI175" s="149">
        <f t="shared" si="28"/>
        <v>0</v>
      </c>
      <c r="BJ175" s="13" t="s">
        <v>153</v>
      </c>
      <c r="BK175" s="150">
        <f t="shared" si="29"/>
        <v>0</v>
      </c>
      <c r="BL175" s="13" t="s">
        <v>152</v>
      </c>
      <c r="BM175" s="148" t="s">
        <v>273</v>
      </c>
    </row>
    <row r="176" spans="2:65" s="11" customFormat="1" ht="22.9" customHeight="1">
      <c r="B176" s="125"/>
      <c r="D176" s="126" t="s">
        <v>70</v>
      </c>
      <c r="E176" s="134" t="s">
        <v>152</v>
      </c>
      <c r="F176" s="134" t="s">
        <v>230</v>
      </c>
      <c r="I176" s="128"/>
      <c r="J176" s="135">
        <f>BK176</f>
        <v>0</v>
      </c>
      <c r="L176" s="125"/>
      <c r="M176" s="129"/>
      <c r="P176" s="130">
        <f>SUM(P177:P188)</f>
        <v>0</v>
      </c>
      <c r="R176" s="130">
        <f>SUM(R177:R188)</f>
        <v>0</v>
      </c>
      <c r="T176" s="131">
        <f>SUM(T177:T188)</f>
        <v>0</v>
      </c>
      <c r="AR176" s="126" t="s">
        <v>79</v>
      </c>
      <c r="AT176" s="132" t="s">
        <v>70</v>
      </c>
      <c r="AU176" s="132" t="s">
        <v>79</v>
      </c>
      <c r="AY176" s="126" t="s">
        <v>146</v>
      </c>
      <c r="BK176" s="133">
        <f>SUM(BK177:BK188)</f>
        <v>0</v>
      </c>
    </row>
    <row r="177" spans="2:65" s="1" customFormat="1" ht="49.15" customHeight="1">
      <c r="B177" s="136"/>
      <c r="C177" s="137" t="s">
        <v>208</v>
      </c>
      <c r="D177" s="137" t="s">
        <v>148</v>
      </c>
      <c r="E177" s="138" t="s">
        <v>964</v>
      </c>
      <c r="F177" s="139" t="s">
        <v>965</v>
      </c>
      <c r="G177" s="140" t="s">
        <v>174</v>
      </c>
      <c r="H177" s="141">
        <v>18.36</v>
      </c>
      <c r="I177" s="142"/>
      <c r="J177" s="141">
        <f t="shared" ref="J177:J188" si="30">ROUND(I177*H177,3)</f>
        <v>0</v>
      </c>
      <c r="K177" s="143"/>
      <c r="L177" s="28"/>
      <c r="M177" s="144" t="s">
        <v>1</v>
      </c>
      <c r="N177" s="145" t="s">
        <v>37</v>
      </c>
      <c r="P177" s="146">
        <f t="shared" ref="P177:P188" si="31">O177*H177</f>
        <v>0</v>
      </c>
      <c r="Q177" s="146">
        <v>0</v>
      </c>
      <c r="R177" s="146">
        <f t="shared" ref="R177:R188" si="32">Q177*H177</f>
        <v>0</v>
      </c>
      <c r="S177" s="146">
        <v>0</v>
      </c>
      <c r="T177" s="147">
        <f t="shared" ref="T177:T188" si="33">S177*H177</f>
        <v>0</v>
      </c>
      <c r="AR177" s="148" t="s">
        <v>152</v>
      </c>
      <c r="AT177" s="148" t="s">
        <v>148</v>
      </c>
      <c r="AU177" s="148" t="s">
        <v>153</v>
      </c>
      <c r="AY177" s="13" t="s">
        <v>146</v>
      </c>
      <c r="BE177" s="149">
        <f t="shared" ref="BE177:BE188" si="34">IF(N177="základná",J177,0)</f>
        <v>0</v>
      </c>
      <c r="BF177" s="149">
        <f t="shared" ref="BF177:BF188" si="35">IF(N177="znížená",J177,0)</f>
        <v>0</v>
      </c>
      <c r="BG177" s="149">
        <f t="shared" ref="BG177:BG188" si="36">IF(N177="zákl. prenesená",J177,0)</f>
        <v>0</v>
      </c>
      <c r="BH177" s="149">
        <f t="shared" ref="BH177:BH188" si="37">IF(N177="zníž. prenesená",J177,0)</f>
        <v>0</v>
      </c>
      <c r="BI177" s="149">
        <f t="shared" ref="BI177:BI188" si="38">IF(N177="nulová",J177,0)</f>
        <v>0</v>
      </c>
      <c r="BJ177" s="13" t="s">
        <v>153</v>
      </c>
      <c r="BK177" s="150">
        <f t="shared" ref="BK177:BK188" si="39">ROUND(I177*H177,3)</f>
        <v>0</v>
      </c>
      <c r="BL177" s="13" t="s">
        <v>152</v>
      </c>
      <c r="BM177" s="148" t="s">
        <v>280</v>
      </c>
    </row>
    <row r="178" spans="2:65" s="1" customFormat="1" ht="24.2" customHeight="1">
      <c r="B178" s="136"/>
      <c r="C178" s="137" t="s">
        <v>283</v>
      </c>
      <c r="D178" s="137" t="s">
        <v>148</v>
      </c>
      <c r="E178" s="138" t="s">
        <v>966</v>
      </c>
      <c r="F178" s="139" t="s">
        <v>967</v>
      </c>
      <c r="G178" s="140" t="s">
        <v>174</v>
      </c>
      <c r="H178" s="141">
        <v>18.36</v>
      </c>
      <c r="I178" s="142"/>
      <c r="J178" s="141">
        <f t="shared" si="30"/>
        <v>0</v>
      </c>
      <c r="K178" s="143"/>
      <c r="L178" s="28"/>
      <c r="M178" s="144" t="s">
        <v>1</v>
      </c>
      <c r="N178" s="145" t="s">
        <v>37</v>
      </c>
      <c r="P178" s="146">
        <f t="shared" si="31"/>
        <v>0</v>
      </c>
      <c r="Q178" s="146">
        <v>0</v>
      </c>
      <c r="R178" s="146">
        <f t="shared" si="32"/>
        <v>0</v>
      </c>
      <c r="S178" s="146">
        <v>0</v>
      </c>
      <c r="T178" s="147">
        <f t="shared" si="33"/>
        <v>0</v>
      </c>
      <c r="AR178" s="148" t="s">
        <v>152</v>
      </c>
      <c r="AT178" s="148" t="s">
        <v>148</v>
      </c>
      <c r="AU178" s="148" t="s">
        <v>153</v>
      </c>
      <c r="AY178" s="13" t="s">
        <v>146</v>
      </c>
      <c r="BE178" s="149">
        <f t="shared" si="34"/>
        <v>0</v>
      </c>
      <c r="BF178" s="149">
        <f t="shared" si="35"/>
        <v>0</v>
      </c>
      <c r="BG178" s="149">
        <f t="shared" si="36"/>
        <v>0</v>
      </c>
      <c r="BH178" s="149">
        <f t="shared" si="37"/>
        <v>0</v>
      </c>
      <c r="BI178" s="149">
        <f t="shared" si="38"/>
        <v>0</v>
      </c>
      <c r="BJ178" s="13" t="s">
        <v>153</v>
      </c>
      <c r="BK178" s="150">
        <f t="shared" si="39"/>
        <v>0</v>
      </c>
      <c r="BL178" s="13" t="s">
        <v>152</v>
      </c>
      <c r="BM178" s="148" t="s">
        <v>287</v>
      </c>
    </row>
    <row r="179" spans="2:65" s="1" customFormat="1" ht="37.9" customHeight="1">
      <c r="B179" s="136"/>
      <c r="C179" s="137" t="s">
        <v>212</v>
      </c>
      <c r="D179" s="137" t="s">
        <v>148</v>
      </c>
      <c r="E179" s="138" t="s">
        <v>968</v>
      </c>
      <c r="F179" s="139" t="s">
        <v>969</v>
      </c>
      <c r="G179" s="140" t="s">
        <v>174</v>
      </c>
      <c r="H179" s="141">
        <v>18.36</v>
      </c>
      <c r="I179" s="142"/>
      <c r="J179" s="141">
        <f t="shared" si="30"/>
        <v>0</v>
      </c>
      <c r="K179" s="143"/>
      <c r="L179" s="28"/>
      <c r="M179" s="144" t="s">
        <v>1</v>
      </c>
      <c r="N179" s="145" t="s">
        <v>37</v>
      </c>
      <c r="P179" s="146">
        <f t="shared" si="31"/>
        <v>0</v>
      </c>
      <c r="Q179" s="146">
        <v>0</v>
      </c>
      <c r="R179" s="146">
        <f t="shared" si="32"/>
        <v>0</v>
      </c>
      <c r="S179" s="146">
        <v>0</v>
      </c>
      <c r="T179" s="147">
        <f t="shared" si="33"/>
        <v>0</v>
      </c>
      <c r="AR179" s="148" t="s">
        <v>152</v>
      </c>
      <c r="AT179" s="148" t="s">
        <v>148</v>
      </c>
      <c r="AU179" s="148" t="s">
        <v>153</v>
      </c>
      <c r="AY179" s="13" t="s">
        <v>146</v>
      </c>
      <c r="BE179" s="149">
        <f t="shared" si="34"/>
        <v>0</v>
      </c>
      <c r="BF179" s="149">
        <f t="shared" si="35"/>
        <v>0</v>
      </c>
      <c r="BG179" s="149">
        <f t="shared" si="36"/>
        <v>0</v>
      </c>
      <c r="BH179" s="149">
        <f t="shared" si="37"/>
        <v>0</v>
      </c>
      <c r="BI179" s="149">
        <f t="shared" si="38"/>
        <v>0</v>
      </c>
      <c r="BJ179" s="13" t="s">
        <v>153</v>
      </c>
      <c r="BK179" s="150">
        <f t="shared" si="39"/>
        <v>0</v>
      </c>
      <c r="BL179" s="13" t="s">
        <v>152</v>
      </c>
      <c r="BM179" s="148" t="s">
        <v>290</v>
      </c>
    </row>
    <row r="180" spans="2:65" s="1" customFormat="1" ht="21.75" customHeight="1">
      <c r="B180" s="136"/>
      <c r="C180" s="137" t="s">
        <v>291</v>
      </c>
      <c r="D180" s="137" t="s">
        <v>148</v>
      </c>
      <c r="E180" s="138" t="s">
        <v>970</v>
      </c>
      <c r="F180" s="139" t="s">
        <v>971</v>
      </c>
      <c r="G180" s="140" t="s">
        <v>174</v>
      </c>
      <c r="H180" s="141">
        <v>15.81</v>
      </c>
      <c r="I180" s="142"/>
      <c r="J180" s="141">
        <f t="shared" si="30"/>
        <v>0</v>
      </c>
      <c r="K180" s="143"/>
      <c r="L180" s="28"/>
      <c r="M180" s="144" t="s">
        <v>1</v>
      </c>
      <c r="N180" s="145" t="s">
        <v>37</v>
      </c>
      <c r="P180" s="146">
        <f t="shared" si="31"/>
        <v>0</v>
      </c>
      <c r="Q180" s="146">
        <v>0</v>
      </c>
      <c r="R180" s="146">
        <f t="shared" si="32"/>
        <v>0</v>
      </c>
      <c r="S180" s="146">
        <v>0</v>
      </c>
      <c r="T180" s="147">
        <f t="shared" si="33"/>
        <v>0</v>
      </c>
      <c r="AR180" s="148" t="s">
        <v>152</v>
      </c>
      <c r="AT180" s="148" t="s">
        <v>148</v>
      </c>
      <c r="AU180" s="148" t="s">
        <v>153</v>
      </c>
      <c r="AY180" s="13" t="s">
        <v>146</v>
      </c>
      <c r="BE180" s="149">
        <f t="shared" si="34"/>
        <v>0</v>
      </c>
      <c r="BF180" s="149">
        <f t="shared" si="35"/>
        <v>0</v>
      </c>
      <c r="BG180" s="149">
        <f t="shared" si="36"/>
        <v>0</v>
      </c>
      <c r="BH180" s="149">
        <f t="shared" si="37"/>
        <v>0</v>
      </c>
      <c r="BI180" s="149">
        <f t="shared" si="38"/>
        <v>0</v>
      </c>
      <c r="BJ180" s="13" t="s">
        <v>153</v>
      </c>
      <c r="BK180" s="150">
        <f t="shared" si="39"/>
        <v>0</v>
      </c>
      <c r="BL180" s="13" t="s">
        <v>152</v>
      </c>
      <c r="BM180" s="148" t="s">
        <v>294</v>
      </c>
    </row>
    <row r="181" spans="2:65" s="1" customFormat="1" ht="21.75" customHeight="1">
      <c r="B181" s="136"/>
      <c r="C181" s="137" t="s">
        <v>215</v>
      </c>
      <c r="D181" s="137" t="s">
        <v>148</v>
      </c>
      <c r="E181" s="138" t="s">
        <v>972</v>
      </c>
      <c r="F181" s="139" t="s">
        <v>973</v>
      </c>
      <c r="G181" s="140" t="s">
        <v>174</v>
      </c>
      <c r="H181" s="141">
        <v>15.81</v>
      </c>
      <c r="I181" s="142"/>
      <c r="J181" s="141">
        <f t="shared" si="30"/>
        <v>0</v>
      </c>
      <c r="K181" s="143"/>
      <c r="L181" s="28"/>
      <c r="M181" s="144" t="s">
        <v>1</v>
      </c>
      <c r="N181" s="145" t="s">
        <v>37</v>
      </c>
      <c r="P181" s="146">
        <f t="shared" si="31"/>
        <v>0</v>
      </c>
      <c r="Q181" s="146">
        <v>0</v>
      </c>
      <c r="R181" s="146">
        <f t="shared" si="32"/>
        <v>0</v>
      </c>
      <c r="S181" s="146">
        <v>0</v>
      </c>
      <c r="T181" s="147">
        <f t="shared" si="33"/>
        <v>0</v>
      </c>
      <c r="AR181" s="148" t="s">
        <v>152</v>
      </c>
      <c r="AT181" s="148" t="s">
        <v>148</v>
      </c>
      <c r="AU181" s="148" t="s">
        <v>153</v>
      </c>
      <c r="AY181" s="13" t="s">
        <v>146</v>
      </c>
      <c r="BE181" s="149">
        <f t="shared" si="34"/>
        <v>0</v>
      </c>
      <c r="BF181" s="149">
        <f t="shared" si="35"/>
        <v>0</v>
      </c>
      <c r="BG181" s="149">
        <f t="shared" si="36"/>
        <v>0</v>
      </c>
      <c r="BH181" s="149">
        <f t="shared" si="37"/>
        <v>0</v>
      </c>
      <c r="BI181" s="149">
        <f t="shared" si="38"/>
        <v>0</v>
      </c>
      <c r="BJ181" s="13" t="s">
        <v>153</v>
      </c>
      <c r="BK181" s="150">
        <f t="shared" si="39"/>
        <v>0</v>
      </c>
      <c r="BL181" s="13" t="s">
        <v>152</v>
      </c>
      <c r="BM181" s="148" t="s">
        <v>297</v>
      </c>
    </row>
    <row r="182" spans="2:65" s="1" customFormat="1" ht="33" customHeight="1">
      <c r="B182" s="136"/>
      <c r="C182" s="137" t="s">
        <v>405</v>
      </c>
      <c r="D182" s="137" t="s">
        <v>148</v>
      </c>
      <c r="E182" s="138" t="s">
        <v>974</v>
      </c>
      <c r="F182" s="139" t="s">
        <v>975</v>
      </c>
      <c r="G182" s="140" t="s">
        <v>174</v>
      </c>
      <c r="H182" s="141">
        <v>395.25</v>
      </c>
      <c r="I182" s="142"/>
      <c r="J182" s="141">
        <f t="shared" si="30"/>
        <v>0</v>
      </c>
      <c r="K182" s="143"/>
      <c r="L182" s="28"/>
      <c r="M182" s="144" t="s">
        <v>1</v>
      </c>
      <c r="N182" s="145" t="s">
        <v>37</v>
      </c>
      <c r="P182" s="146">
        <f t="shared" si="31"/>
        <v>0</v>
      </c>
      <c r="Q182" s="146">
        <v>0</v>
      </c>
      <c r="R182" s="146">
        <f t="shared" si="32"/>
        <v>0</v>
      </c>
      <c r="S182" s="146">
        <v>0</v>
      </c>
      <c r="T182" s="147">
        <f t="shared" si="33"/>
        <v>0</v>
      </c>
      <c r="AR182" s="148" t="s">
        <v>152</v>
      </c>
      <c r="AT182" s="148" t="s">
        <v>148</v>
      </c>
      <c r="AU182" s="148" t="s">
        <v>153</v>
      </c>
      <c r="AY182" s="13" t="s">
        <v>146</v>
      </c>
      <c r="BE182" s="149">
        <f t="shared" si="34"/>
        <v>0</v>
      </c>
      <c r="BF182" s="149">
        <f t="shared" si="35"/>
        <v>0</v>
      </c>
      <c r="BG182" s="149">
        <f t="shared" si="36"/>
        <v>0</v>
      </c>
      <c r="BH182" s="149">
        <f t="shared" si="37"/>
        <v>0</v>
      </c>
      <c r="BI182" s="149">
        <f t="shared" si="38"/>
        <v>0</v>
      </c>
      <c r="BJ182" s="13" t="s">
        <v>153</v>
      </c>
      <c r="BK182" s="150">
        <f t="shared" si="39"/>
        <v>0</v>
      </c>
      <c r="BL182" s="13" t="s">
        <v>152</v>
      </c>
      <c r="BM182" s="148" t="s">
        <v>542</v>
      </c>
    </row>
    <row r="183" spans="2:65" s="1" customFormat="1" ht="21.75" customHeight="1">
      <c r="B183" s="136"/>
      <c r="C183" s="137" t="s">
        <v>219</v>
      </c>
      <c r="D183" s="137" t="s">
        <v>148</v>
      </c>
      <c r="E183" s="138" t="s">
        <v>976</v>
      </c>
      <c r="F183" s="139" t="s">
        <v>977</v>
      </c>
      <c r="G183" s="140" t="s">
        <v>151</v>
      </c>
      <c r="H183" s="141">
        <v>1.9319999999999999</v>
      </c>
      <c r="I183" s="142"/>
      <c r="J183" s="141">
        <f t="shared" si="30"/>
        <v>0</v>
      </c>
      <c r="K183" s="143"/>
      <c r="L183" s="28"/>
      <c r="M183" s="144" t="s">
        <v>1</v>
      </c>
      <c r="N183" s="145" t="s">
        <v>37</v>
      </c>
      <c r="P183" s="146">
        <f t="shared" si="31"/>
        <v>0</v>
      </c>
      <c r="Q183" s="146">
        <v>0</v>
      </c>
      <c r="R183" s="146">
        <f t="shared" si="32"/>
        <v>0</v>
      </c>
      <c r="S183" s="146">
        <v>0</v>
      </c>
      <c r="T183" s="147">
        <f t="shared" si="33"/>
        <v>0</v>
      </c>
      <c r="AR183" s="148" t="s">
        <v>152</v>
      </c>
      <c r="AT183" s="148" t="s">
        <v>148</v>
      </c>
      <c r="AU183" s="148" t="s">
        <v>153</v>
      </c>
      <c r="AY183" s="13" t="s">
        <v>146</v>
      </c>
      <c r="BE183" s="149">
        <f t="shared" si="34"/>
        <v>0</v>
      </c>
      <c r="BF183" s="149">
        <f t="shared" si="35"/>
        <v>0</v>
      </c>
      <c r="BG183" s="149">
        <f t="shared" si="36"/>
        <v>0</v>
      </c>
      <c r="BH183" s="149">
        <f t="shared" si="37"/>
        <v>0</v>
      </c>
      <c r="BI183" s="149">
        <f t="shared" si="38"/>
        <v>0</v>
      </c>
      <c r="BJ183" s="13" t="s">
        <v>153</v>
      </c>
      <c r="BK183" s="150">
        <f t="shared" si="39"/>
        <v>0</v>
      </c>
      <c r="BL183" s="13" t="s">
        <v>152</v>
      </c>
      <c r="BM183" s="148" t="s">
        <v>550</v>
      </c>
    </row>
    <row r="184" spans="2:65" s="1" customFormat="1" ht="24.2" customHeight="1">
      <c r="B184" s="136"/>
      <c r="C184" s="137" t="s">
        <v>412</v>
      </c>
      <c r="D184" s="137" t="s">
        <v>148</v>
      </c>
      <c r="E184" s="138" t="s">
        <v>978</v>
      </c>
      <c r="F184" s="139" t="s">
        <v>979</v>
      </c>
      <c r="G184" s="140" t="s">
        <v>174</v>
      </c>
      <c r="H184" s="141">
        <v>22.88</v>
      </c>
      <c r="I184" s="142"/>
      <c r="J184" s="141">
        <f t="shared" si="30"/>
        <v>0</v>
      </c>
      <c r="K184" s="143"/>
      <c r="L184" s="28"/>
      <c r="M184" s="144" t="s">
        <v>1</v>
      </c>
      <c r="N184" s="145" t="s">
        <v>37</v>
      </c>
      <c r="P184" s="146">
        <f t="shared" si="31"/>
        <v>0</v>
      </c>
      <c r="Q184" s="146">
        <v>0</v>
      </c>
      <c r="R184" s="146">
        <f t="shared" si="32"/>
        <v>0</v>
      </c>
      <c r="S184" s="146">
        <v>0</v>
      </c>
      <c r="T184" s="147">
        <f t="shared" si="33"/>
        <v>0</v>
      </c>
      <c r="AR184" s="148" t="s">
        <v>152</v>
      </c>
      <c r="AT184" s="148" t="s">
        <v>148</v>
      </c>
      <c r="AU184" s="148" t="s">
        <v>153</v>
      </c>
      <c r="AY184" s="13" t="s">
        <v>146</v>
      </c>
      <c r="BE184" s="149">
        <f t="shared" si="34"/>
        <v>0</v>
      </c>
      <c r="BF184" s="149">
        <f t="shared" si="35"/>
        <v>0</v>
      </c>
      <c r="BG184" s="149">
        <f t="shared" si="36"/>
        <v>0</v>
      </c>
      <c r="BH184" s="149">
        <f t="shared" si="37"/>
        <v>0</v>
      </c>
      <c r="BI184" s="149">
        <f t="shared" si="38"/>
        <v>0</v>
      </c>
      <c r="BJ184" s="13" t="s">
        <v>153</v>
      </c>
      <c r="BK184" s="150">
        <f t="shared" si="39"/>
        <v>0</v>
      </c>
      <c r="BL184" s="13" t="s">
        <v>152</v>
      </c>
      <c r="BM184" s="148" t="s">
        <v>558</v>
      </c>
    </row>
    <row r="185" spans="2:65" s="1" customFormat="1" ht="24.2" customHeight="1">
      <c r="B185" s="136"/>
      <c r="C185" s="137" t="s">
        <v>222</v>
      </c>
      <c r="D185" s="137" t="s">
        <v>148</v>
      </c>
      <c r="E185" s="138" t="s">
        <v>980</v>
      </c>
      <c r="F185" s="139" t="s">
        <v>981</v>
      </c>
      <c r="G185" s="140" t="s">
        <v>174</v>
      </c>
      <c r="H185" s="141">
        <v>22.88</v>
      </c>
      <c r="I185" s="142"/>
      <c r="J185" s="141">
        <f t="shared" si="30"/>
        <v>0</v>
      </c>
      <c r="K185" s="143"/>
      <c r="L185" s="28"/>
      <c r="M185" s="144" t="s">
        <v>1</v>
      </c>
      <c r="N185" s="145" t="s">
        <v>37</v>
      </c>
      <c r="P185" s="146">
        <f t="shared" si="31"/>
        <v>0</v>
      </c>
      <c r="Q185" s="146">
        <v>0</v>
      </c>
      <c r="R185" s="146">
        <f t="shared" si="32"/>
        <v>0</v>
      </c>
      <c r="S185" s="146">
        <v>0</v>
      </c>
      <c r="T185" s="147">
        <f t="shared" si="33"/>
        <v>0</v>
      </c>
      <c r="AR185" s="148" t="s">
        <v>152</v>
      </c>
      <c r="AT185" s="148" t="s">
        <v>148</v>
      </c>
      <c r="AU185" s="148" t="s">
        <v>153</v>
      </c>
      <c r="AY185" s="13" t="s">
        <v>146</v>
      </c>
      <c r="BE185" s="149">
        <f t="shared" si="34"/>
        <v>0</v>
      </c>
      <c r="BF185" s="149">
        <f t="shared" si="35"/>
        <v>0</v>
      </c>
      <c r="BG185" s="149">
        <f t="shared" si="36"/>
        <v>0</v>
      </c>
      <c r="BH185" s="149">
        <f t="shared" si="37"/>
        <v>0</v>
      </c>
      <c r="BI185" s="149">
        <f t="shared" si="38"/>
        <v>0</v>
      </c>
      <c r="BJ185" s="13" t="s">
        <v>153</v>
      </c>
      <c r="BK185" s="150">
        <f t="shared" si="39"/>
        <v>0</v>
      </c>
      <c r="BL185" s="13" t="s">
        <v>152</v>
      </c>
      <c r="BM185" s="148" t="s">
        <v>568</v>
      </c>
    </row>
    <row r="186" spans="2:65" s="1" customFormat="1" ht="24.2" customHeight="1">
      <c r="B186" s="136"/>
      <c r="C186" s="137" t="s">
        <v>419</v>
      </c>
      <c r="D186" s="137" t="s">
        <v>148</v>
      </c>
      <c r="E186" s="138" t="s">
        <v>982</v>
      </c>
      <c r="F186" s="139" t="s">
        <v>983</v>
      </c>
      <c r="G186" s="140" t="s">
        <v>185</v>
      </c>
      <c r="H186" s="141">
        <v>6.7000000000000004E-2</v>
      </c>
      <c r="I186" s="142"/>
      <c r="J186" s="141">
        <f t="shared" si="30"/>
        <v>0</v>
      </c>
      <c r="K186" s="143"/>
      <c r="L186" s="28"/>
      <c r="M186" s="144" t="s">
        <v>1</v>
      </c>
      <c r="N186" s="145" t="s">
        <v>37</v>
      </c>
      <c r="P186" s="146">
        <f t="shared" si="31"/>
        <v>0</v>
      </c>
      <c r="Q186" s="146">
        <v>0</v>
      </c>
      <c r="R186" s="146">
        <f t="shared" si="32"/>
        <v>0</v>
      </c>
      <c r="S186" s="146">
        <v>0</v>
      </c>
      <c r="T186" s="147">
        <f t="shared" si="33"/>
        <v>0</v>
      </c>
      <c r="AR186" s="148" t="s">
        <v>152</v>
      </c>
      <c r="AT186" s="148" t="s">
        <v>148</v>
      </c>
      <c r="AU186" s="148" t="s">
        <v>153</v>
      </c>
      <c r="AY186" s="13" t="s">
        <v>146</v>
      </c>
      <c r="BE186" s="149">
        <f t="shared" si="34"/>
        <v>0</v>
      </c>
      <c r="BF186" s="149">
        <f t="shared" si="35"/>
        <v>0</v>
      </c>
      <c r="BG186" s="149">
        <f t="shared" si="36"/>
        <v>0</v>
      </c>
      <c r="BH186" s="149">
        <f t="shared" si="37"/>
        <v>0</v>
      </c>
      <c r="BI186" s="149">
        <f t="shared" si="38"/>
        <v>0</v>
      </c>
      <c r="BJ186" s="13" t="s">
        <v>153</v>
      </c>
      <c r="BK186" s="150">
        <f t="shared" si="39"/>
        <v>0</v>
      </c>
      <c r="BL186" s="13" t="s">
        <v>152</v>
      </c>
      <c r="BM186" s="148" t="s">
        <v>576</v>
      </c>
    </row>
    <row r="187" spans="2:65" s="1" customFormat="1" ht="33" customHeight="1">
      <c r="B187" s="136"/>
      <c r="C187" s="137" t="s">
        <v>226</v>
      </c>
      <c r="D187" s="137" t="s">
        <v>148</v>
      </c>
      <c r="E187" s="138" t="s">
        <v>984</v>
      </c>
      <c r="F187" s="139" t="s">
        <v>985</v>
      </c>
      <c r="G187" s="140" t="s">
        <v>174</v>
      </c>
      <c r="H187" s="141">
        <v>14.4</v>
      </c>
      <c r="I187" s="142"/>
      <c r="J187" s="141">
        <f t="shared" si="30"/>
        <v>0</v>
      </c>
      <c r="K187" s="143"/>
      <c r="L187" s="28"/>
      <c r="M187" s="144" t="s">
        <v>1</v>
      </c>
      <c r="N187" s="145" t="s">
        <v>37</v>
      </c>
      <c r="P187" s="146">
        <f t="shared" si="31"/>
        <v>0</v>
      </c>
      <c r="Q187" s="146">
        <v>0</v>
      </c>
      <c r="R187" s="146">
        <f t="shared" si="32"/>
        <v>0</v>
      </c>
      <c r="S187" s="146">
        <v>0</v>
      </c>
      <c r="T187" s="147">
        <f t="shared" si="33"/>
        <v>0</v>
      </c>
      <c r="AR187" s="148" t="s">
        <v>152</v>
      </c>
      <c r="AT187" s="148" t="s">
        <v>148</v>
      </c>
      <c r="AU187" s="148" t="s">
        <v>153</v>
      </c>
      <c r="AY187" s="13" t="s">
        <v>146</v>
      </c>
      <c r="BE187" s="149">
        <f t="shared" si="34"/>
        <v>0</v>
      </c>
      <c r="BF187" s="149">
        <f t="shared" si="35"/>
        <v>0</v>
      </c>
      <c r="BG187" s="149">
        <f t="shared" si="36"/>
        <v>0</v>
      </c>
      <c r="BH187" s="149">
        <f t="shared" si="37"/>
        <v>0</v>
      </c>
      <c r="BI187" s="149">
        <f t="shared" si="38"/>
        <v>0</v>
      </c>
      <c r="BJ187" s="13" t="s">
        <v>153</v>
      </c>
      <c r="BK187" s="150">
        <f t="shared" si="39"/>
        <v>0</v>
      </c>
      <c r="BL187" s="13" t="s">
        <v>152</v>
      </c>
      <c r="BM187" s="148" t="s">
        <v>586</v>
      </c>
    </row>
    <row r="188" spans="2:65" s="1" customFormat="1" ht="24.2" customHeight="1">
      <c r="B188" s="136"/>
      <c r="C188" s="151" t="s">
        <v>427</v>
      </c>
      <c r="D188" s="151" t="s">
        <v>235</v>
      </c>
      <c r="E188" s="152" t="s">
        <v>986</v>
      </c>
      <c r="F188" s="153" t="s">
        <v>987</v>
      </c>
      <c r="G188" s="154" t="s">
        <v>174</v>
      </c>
      <c r="H188" s="155">
        <v>15.84</v>
      </c>
      <c r="I188" s="156"/>
      <c r="J188" s="155">
        <f t="shared" si="30"/>
        <v>0</v>
      </c>
      <c r="K188" s="157"/>
      <c r="L188" s="158"/>
      <c r="M188" s="159" t="s">
        <v>1</v>
      </c>
      <c r="N188" s="160" t="s">
        <v>37</v>
      </c>
      <c r="P188" s="146">
        <f t="shared" si="31"/>
        <v>0</v>
      </c>
      <c r="Q188" s="146">
        <v>0</v>
      </c>
      <c r="R188" s="146">
        <f t="shared" si="32"/>
        <v>0</v>
      </c>
      <c r="S188" s="146">
        <v>0</v>
      </c>
      <c r="T188" s="147">
        <f t="shared" si="33"/>
        <v>0</v>
      </c>
      <c r="AR188" s="148" t="s">
        <v>162</v>
      </c>
      <c r="AT188" s="148" t="s">
        <v>235</v>
      </c>
      <c r="AU188" s="148" t="s">
        <v>153</v>
      </c>
      <c r="AY188" s="13" t="s">
        <v>146</v>
      </c>
      <c r="BE188" s="149">
        <f t="shared" si="34"/>
        <v>0</v>
      </c>
      <c r="BF188" s="149">
        <f t="shared" si="35"/>
        <v>0</v>
      </c>
      <c r="BG188" s="149">
        <f t="shared" si="36"/>
        <v>0</v>
      </c>
      <c r="BH188" s="149">
        <f t="shared" si="37"/>
        <v>0</v>
      </c>
      <c r="BI188" s="149">
        <f t="shared" si="38"/>
        <v>0</v>
      </c>
      <c r="BJ188" s="13" t="s">
        <v>153</v>
      </c>
      <c r="BK188" s="150">
        <f t="shared" si="39"/>
        <v>0</v>
      </c>
      <c r="BL188" s="13" t="s">
        <v>152</v>
      </c>
      <c r="BM188" s="148" t="s">
        <v>593</v>
      </c>
    </row>
    <row r="189" spans="2:65" s="11" customFormat="1" ht="22.9" customHeight="1">
      <c r="B189" s="125"/>
      <c r="D189" s="126" t="s">
        <v>70</v>
      </c>
      <c r="E189" s="134" t="s">
        <v>159</v>
      </c>
      <c r="F189" s="134" t="s">
        <v>988</v>
      </c>
      <c r="I189" s="128"/>
      <c r="J189" s="135">
        <f>BK189</f>
        <v>0</v>
      </c>
      <c r="L189" s="125"/>
      <c r="M189" s="129"/>
      <c r="P189" s="130">
        <f>SUM(P190:P204)</f>
        <v>0</v>
      </c>
      <c r="R189" s="130">
        <f>SUM(R190:R204)</f>
        <v>0</v>
      </c>
      <c r="T189" s="131">
        <f>SUM(T190:T204)</f>
        <v>0</v>
      </c>
      <c r="AR189" s="126" t="s">
        <v>79</v>
      </c>
      <c r="AT189" s="132" t="s">
        <v>70</v>
      </c>
      <c r="AU189" s="132" t="s">
        <v>79</v>
      </c>
      <c r="AY189" s="126" t="s">
        <v>146</v>
      </c>
      <c r="BK189" s="133">
        <f>SUM(BK190:BK204)</f>
        <v>0</v>
      </c>
    </row>
    <row r="190" spans="2:65" s="1" customFormat="1" ht="33" customHeight="1">
      <c r="B190" s="136"/>
      <c r="C190" s="137" t="s">
        <v>229</v>
      </c>
      <c r="D190" s="137" t="s">
        <v>148</v>
      </c>
      <c r="E190" s="138" t="s">
        <v>989</v>
      </c>
      <c r="F190" s="139" t="s">
        <v>990</v>
      </c>
      <c r="G190" s="140" t="s">
        <v>174</v>
      </c>
      <c r="H190" s="141">
        <v>15.81</v>
      </c>
      <c r="I190" s="142"/>
      <c r="J190" s="141">
        <f t="shared" ref="J190:J204" si="40">ROUND(I190*H190,3)</f>
        <v>0</v>
      </c>
      <c r="K190" s="143"/>
      <c r="L190" s="28"/>
      <c r="M190" s="144" t="s">
        <v>1</v>
      </c>
      <c r="N190" s="145" t="s">
        <v>37</v>
      </c>
      <c r="P190" s="146">
        <f t="shared" ref="P190:P204" si="41">O190*H190</f>
        <v>0</v>
      </c>
      <c r="Q190" s="146">
        <v>0</v>
      </c>
      <c r="R190" s="146">
        <f t="shared" ref="R190:R204" si="42">Q190*H190</f>
        <v>0</v>
      </c>
      <c r="S190" s="146">
        <v>0</v>
      </c>
      <c r="T190" s="147">
        <f t="shared" ref="T190:T204" si="43">S190*H190</f>
        <v>0</v>
      </c>
      <c r="AR190" s="148" t="s">
        <v>152</v>
      </c>
      <c r="AT190" s="148" t="s">
        <v>148</v>
      </c>
      <c r="AU190" s="148" t="s">
        <v>153</v>
      </c>
      <c r="AY190" s="13" t="s">
        <v>146</v>
      </c>
      <c r="BE190" s="149">
        <f t="shared" ref="BE190:BE204" si="44">IF(N190="základná",J190,0)</f>
        <v>0</v>
      </c>
      <c r="BF190" s="149">
        <f t="shared" ref="BF190:BF204" si="45">IF(N190="znížená",J190,0)</f>
        <v>0</v>
      </c>
      <c r="BG190" s="149">
        <f t="shared" ref="BG190:BG204" si="46">IF(N190="zákl. prenesená",J190,0)</f>
        <v>0</v>
      </c>
      <c r="BH190" s="149">
        <f t="shared" ref="BH190:BH204" si="47">IF(N190="zníž. prenesená",J190,0)</f>
        <v>0</v>
      </c>
      <c r="BI190" s="149">
        <f t="shared" ref="BI190:BI204" si="48">IF(N190="nulová",J190,0)</f>
        <v>0</v>
      </c>
      <c r="BJ190" s="13" t="s">
        <v>153</v>
      </c>
      <c r="BK190" s="150">
        <f t="shared" ref="BK190:BK204" si="49">ROUND(I190*H190,3)</f>
        <v>0</v>
      </c>
      <c r="BL190" s="13" t="s">
        <v>152</v>
      </c>
      <c r="BM190" s="148" t="s">
        <v>601</v>
      </c>
    </row>
    <row r="191" spans="2:65" s="1" customFormat="1" ht="16.5" customHeight="1">
      <c r="B191" s="136"/>
      <c r="C191" s="137" t="s">
        <v>434</v>
      </c>
      <c r="D191" s="137" t="s">
        <v>148</v>
      </c>
      <c r="E191" s="138" t="s">
        <v>991</v>
      </c>
      <c r="F191" s="139" t="s">
        <v>992</v>
      </c>
      <c r="G191" s="140" t="s">
        <v>174</v>
      </c>
      <c r="H191" s="141">
        <v>15.81</v>
      </c>
      <c r="I191" s="142"/>
      <c r="J191" s="141">
        <f t="shared" si="40"/>
        <v>0</v>
      </c>
      <c r="K191" s="143"/>
      <c r="L191" s="28"/>
      <c r="M191" s="144" t="s">
        <v>1</v>
      </c>
      <c r="N191" s="145" t="s">
        <v>37</v>
      </c>
      <c r="P191" s="146">
        <f t="shared" si="41"/>
        <v>0</v>
      </c>
      <c r="Q191" s="146">
        <v>0</v>
      </c>
      <c r="R191" s="146">
        <f t="shared" si="42"/>
        <v>0</v>
      </c>
      <c r="S191" s="146">
        <v>0</v>
      </c>
      <c r="T191" s="147">
        <f t="shared" si="43"/>
        <v>0</v>
      </c>
      <c r="AR191" s="148" t="s">
        <v>152</v>
      </c>
      <c r="AT191" s="148" t="s">
        <v>148</v>
      </c>
      <c r="AU191" s="148" t="s">
        <v>153</v>
      </c>
      <c r="AY191" s="13" t="s">
        <v>146</v>
      </c>
      <c r="BE191" s="149">
        <f t="shared" si="44"/>
        <v>0</v>
      </c>
      <c r="BF191" s="149">
        <f t="shared" si="45"/>
        <v>0</v>
      </c>
      <c r="BG191" s="149">
        <f t="shared" si="46"/>
        <v>0</v>
      </c>
      <c r="BH191" s="149">
        <f t="shared" si="47"/>
        <v>0</v>
      </c>
      <c r="BI191" s="149">
        <f t="shared" si="48"/>
        <v>0</v>
      </c>
      <c r="BJ191" s="13" t="s">
        <v>153</v>
      </c>
      <c r="BK191" s="150">
        <f t="shared" si="49"/>
        <v>0</v>
      </c>
      <c r="BL191" s="13" t="s">
        <v>152</v>
      </c>
      <c r="BM191" s="148" t="s">
        <v>609</v>
      </c>
    </row>
    <row r="192" spans="2:65" s="1" customFormat="1" ht="24.2" customHeight="1">
      <c r="B192" s="136"/>
      <c r="C192" s="137" t="s">
        <v>234</v>
      </c>
      <c r="D192" s="137" t="s">
        <v>148</v>
      </c>
      <c r="E192" s="138" t="s">
        <v>993</v>
      </c>
      <c r="F192" s="139" t="s">
        <v>994</v>
      </c>
      <c r="G192" s="140" t="s">
        <v>174</v>
      </c>
      <c r="H192" s="141">
        <v>44.65</v>
      </c>
      <c r="I192" s="142"/>
      <c r="J192" s="141">
        <f t="shared" si="40"/>
        <v>0</v>
      </c>
      <c r="K192" s="143"/>
      <c r="L192" s="28"/>
      <c r="M192" s="144" t="s">
        <v>1</v>
      </c>
      <c r="N192" s="145" t="s">
        <v>37</v>
      </c>
      <c r="P192" s="146">
        <f t="shared" si="41"/>
        <v>0</v>
      </c>
      <c r="Q192" s="146">
        <v>0</v>
      </c>
      <c r="R192" s="146">
        <f t="shared" si="42"/>
        <v>0</v>
      </c>
      <c r="S192" s="146">
        <v>0</v>
      </c>
      <c r="T192" s="147">
        <f t="shared" si="43"/>
        <v>0</v>
      </c>
      <c r="AR192" s="148" t="s">
        <v>152</v>
      </c>
      <c r="AT192" s="148" t="s">
        <v>148</v>
      </c>
      <c r="AU192" s="148" t="s">
        <v>153</v>
      </c>
      <c r="AY192" s="13" t="s">
        <v>146</v>
      </c>
      <c r="BE192" s="149">
        <f t="shared" si="44"/>
        <v>0</v>
      </c>
      <c r="BF192" s="149">
        <f t="shared" si="45"/>
        <v>0</v>
      </c>
      <c r="BG192" s="149">
        <f t="shared" si="46"/>
        <v>0</v>
      </c>
      <c r="BH192" s="149">
        <f t="shared" si="47"/>
        <v>0</v>
      </c>
      <c r="BI192" s="149">
        <f t="shared" si="48"/>
        <v>0</v>
      </c>
      <c r="BJ192" s="13" t="s">
        <v>153</v>
      </c>
      <c r="BK192" s="150">
        <f t="shared" si="49"/>
        <v>0</v>
      </c>
      <c r="BL192" s="13" t="s">
        <v>152</v>
      </c>
      <c r="BM192" s="148" t="s">
        <v>617</v>
      </c>
    </row>
    <row r="193" spans="2:65" s="1" customFormat="1" ht="16.5" customHeight="1">
      <c r="B193" s="136"/>
      <c r="C193" s="137" t="s">
        <v>441</v>
      </c>
      <c r="D193" s="137" t="s">
        <v>148</v>
      </c>
      <c r="E193" s="138" t="s">
        <v>995</v>
      </c>
      <c r="F193" s="139" t="s">
        <v>996</v>
      </c>
      <c r="G193" s="140" t="s">
        <v>174</v>
      </c>
      <c r="H193" s="141">
        <v>44.65</v>
      </c>
      <c r="I193" s="142"/>
      <c r="J193" s="141">
        <f t="shared" si="40"/>
        <v>0</v>
      </c>
      <c r="K193" s="143"/>
      <c r="L193" s="28"/>
      <c r="M193" s="144" t="s">
        <v>1</v>
      </c>
      <c r="N193" s="145" t="s">
        <v>37</v>
      </c>
      <c r="P193" s="146">
        <f t="shared" si="41"/>
        <v>0</v>
      </c>
      <c r="Q193" s="146">
        <v>0</v>
      </c>
      <c r="R193" s="146">
        <f t="shared" si="42"/>
        <v>0</v>
      </c>
      <c r="S193" s="146">
        <v>0</v>
      </c>
      <c r="T193" s="147">
        <f t="shared" si="43"/>
        <v>0</v>
      </c>
      <c r="AR193" s="148" t="s">
        <v>152</v>
      </c>
      <c r="AT193" s="148" t="s">
        <v>148</v>
      </c>
      <c r="AU193" s="148" t="s">
        <v>153</v>
      </c>
      <c r="AY193" s="13" t="s">
        <v>146</v>
      </c>
      <c r="BE193" s="149">
        <f t="shared" si="44"/>
        <v>0</v>
      </c>
      <c r="BF193" s="149">
        <f t="shared" si="45"/>
        <v>0</v>
      </c>
      <c r="BG193" s="149">
        <f t="shared" si="46"/>
        <v>0</v>
      </c>
      <c r="BH193" s="149">
        <f t="shared" si="47"/>
        <v>0</v>
      </c>
      <c r="BI193" s="149">
        <f t="shared" si="48"/>
        <v>0</v>
      </c>
      <c r="BJ193" s="13" t="s">
        <v>153</v>
      </c>
      <c r="BK193" s="150">
        <f t="shared" si="49"/>
        <v>0</v>
      </c>
      <c r="BL193" s="13" t="s">
        <v>152</v>
      </c>
      <c r="BM193" s="148" t="s">
        <v>625</v>
      </c>
    </row>
    <row r="194" spans="2:65" s="1" customFormat="1" ht="44.25" customHeight="1">
      <c r="B194" s="136"/>
      <c r="C194" s="151" t="s">
        <v>238</v>
      </c>
      <c r="D194" s="151" t="s">
        <v>235</v>
      </c>
      <c r="E194" s="152" t="s">
        <v>997</v>
      </c>
      <c r="F194" s="153" t="s">
        <v>998</v>
      </c>
      <c r="G194" s="154" t="s">
        <v>246</v>
      </c>
      <c r="H194" s="155">
        <v>21.2</v>
      </c>
      <c r="I194" s="156"/>
      <c r="J194" s="155">
        <f t="shared" si="40"/>
        <v>0</v>
      </c>
      <c r="K194" s="157"/>
      <c r="L194" s="158"/>
      <c r="M194" s="159" t="s">
        <v>1</v>
      </c>
      <c r="N194" s="160" t="s">
        <v>37</v>
      </c>
      <c r="P194" s="146">
        <f t="shared" si="41"/>
        <v>0</v>
      </c>
      <c r="Q194" s="146">
        <v>0</v>
      </c>
      <c r="R194" s="146">
        <f t="shared" si="42"/>
        <v>0</v>
      </c>
      <c r="S194" s="146">
        <v>0</v>
      </c>
      <c r="T194" s="147">
        <f t="shared" si="43"/>
        <v>0</v>
      </c>
      <c r="AR194" s="148" t="s">
        <v>162</v>
      </c>
      <c r="AT194" s="148" t="s">
        <v>235</v>
      </c>
      <c r="AU194" s="148" t="s">
        <v>153</v>
      </c>
      <c r="AY194" s="13" t="s">
        <v>146</v>
      </c>
      <c r="BE194" s="149">
        <f t="shared" si="44"/>
        <v>0</v>
      </c>
      <c r="BF194" s="149">
        <f t="shared" si="45"/>
        <v>0</v>
      </c>
      <c r="BG194" s="149">
        <f t="shared" si="46"/>
        <v>0</v>
      </c>
      <c r="BH194" s="149">
        <f t="shared" si="47"/>
        <v>0</v>
      </c>
      <c r="BI194" s="149">
        <f t="shared" si="48"/>
        <v>0</v>
      </c>
      <c r="BJ194" s="13" t="s">
        <v>153</v>
      </c>
      <c r="BK194" s="150">
        <f t="shared" si="49"/>
        <v>0</v>
      </c>
      <c r="BL194" s="13" t="s">
        <v>152</v>
      </c>
      <c r="BM194" s="148" t="s">
        <v>633</v>
      </c>
    </row>
    <row r="195" spans="2:65" s="1" customFormat="1" ht="33" customHeight="1">
      <c r="B195" s="136"/>
      <c r="C195" s="151" t="s">
        <v>448</v>
      </c>
      <c r="D195" s="151" t="s">
        <v>235</v>
      </c>
      <c r="E195" s="152" t="s">
        <v>999</v>
      </c>
      <c r="F195" s="153" t="s">
        <v>1000</v>
      </c>
      <c r="G195" s="154" t="s">
        <v>246</v>
      </c>
      <c r="H195" s="155">
        <v>41.6</v>
      </c>
      <c r="I195" s="156"/>
      <c r="J195" s="155">
        <f t="shared" si="40"/>
        <v>0</v>
      </c>
      <c r="K195" s="157"/>
      <c r="L195" s="158"/>
      <c r="M195" s="159" t="s">
        <v>1</v>
      </c>
      <c r="N195" s="160" t="s">
        <v>37</v>
      </c>
      <c r="P195" s="146">
        <f t="shared" si="41"/>
        <v>0</v>
      </c>
      <c r="Q195" s="146">
        <v>0</v>
      </c>
      <c r="R195" s="146">
        <f t="shared" si="42"/>
        <v>0</v>
      </c>
      <c r="S195" s="146">
        <v>0</v>
      </c>
      <c r="T195" s="147">
        <f t="shared" si="43"/>
        <v>0</v>
      </c>
      <c r="AR195" s="148" t="s">
        <v>162</v>
      </c>
      <c r="AT195" s="148" t="s">
        <v>235</v>
      </c>
      <c r="AU195" s="148" t="s">
        <v>153</v>
      </c>
      <c r="AY195" s="13" t="s">
        <v>146</v>
      </c>
      <c r="BE195" s="149">
        <f t="shared" si="44"/>
        <v>0</v>
      </c>
      <c r="BF195" s="149">
        <f t="shared" si="45"/>
        <v>0</v>
      </c>
      <c r="BG195" s="149">
        <f t="shared" si="46"/>
        <v>0</v>
      </c>
      <c r="BH195" s="149">
        <f t="shared" si="47"/>
        <v>0</v>
      </c>
      <c r="BI195" s="149">
        <f t="shared" si="48"/>
        <v>0</v>
      </c>
      <c r="BJ195" s="13" t="s">
        <v>153</v>
      </c>
      <c r="BK195" s="150">
        <f t="shared" si="49"/>
        <v>0</v>
      </c>
      <c r="BL195" s="13" t="s">
        <v>152</v>
      </c>
      <c r="BM195" s="148" t="s">
        <v>641</v>
      </c>
    </row>
    <row r="196" spans="2:65" s="1" customFormat="1" ht="21.75" customHeight="1">
      <c r="B196" s="136"/>
      <c r="C196" s="151" t="s">
        <v>247</v>
      </c>
      <c r="D196" s="151" t="s">
        <v>235</v>
      </c>
      <c r="E196" s="152" t="s">
        <v>1001</v>
      </c>
      <c r="F196" s="153" t="s">
        <v>1002</v>
      </c>
      <c r="G196" s="154" t="s">
        <v>174</v>
      </c>
      <c r="H196" s="155">
        <v>60.46</v>
      </c>
      <c r="I196" s="156"/>
      <c r="J196" s="155">
        <f t="shared" si="40"/>
        <v>0</v>
      </c>
      <c r="K196" s="157"/>
      <c r="L196" s="158"/>
      <c r="M196" s="159" t="s">
        <v>1</v>
      </c>
      <c r="N196" s="160" t="s">
        <v>37</v>
      </c>
      <c r="P196" s="146">
        <f t="shared" si="41"/>
        <v>0</v>
      </c>
      <c r="Q196" s="146">
        <v>0</v>
      </c>
      <c r="R196" s="146">
        <f t="shared" si="42"/>
        <v>0</v>
      </c>
      <c r="S196" s="146">
        <v>0</v>
      </c>
      <c r="T196" s="147">
        <f t="shared" si="43"/>
        <v>0</v>
      </c>
      <c r="AR196" s="148" t="s">
        <v>162</v>
      </c>
      <c r="AT196" s="148" t="s">
        <v>235</v>
      </c>
      <c r="AU196" s="148" t="s">
        <v>153</v>
      </c>
      <c r="AY196" s="13" t="s">
        <v>146</v>
      </c>
      <c r="BE196" s="149">
        <f t="shared" si="44"/>
        <v>0</v>
      </c>
      <c r="BF196" s="149">
        <f t="shared" si="45"/>
        <v>0</v>
      </c>
      <c r="BG196" s="149">
        <f t="shared" si="46"/>
        <v>0</v>
      </c>
      <c r="BH196" s="149">
        <f t="shared" si="47"/>
        <v>0</v>
      </c>
      <c r="BI196" s="149">
        <f t="shared" si="48"/>
        <v>0</v>
      </c>
      <c r="BJ196" s="13" t="s">
        <v>153</v>
      </c>
      <c r="BK196" s="150">
        <f t="shared" si="49"/>
        <v>0</v>
      </c>
      <c r="BL196" s="13" t="s">
        <v>152</v>
      </c>
      <c r="BM196" s="148" t="s">
        <v>648</v>
      </c>
    </row>
    <row r="197" spans="2:65" s="1" customFormat="1" ht="37.9" customHeight="1">
      <c r="B197" s="136"/>
      <c r="C197" s="137" t="s">
        <v>455</v>
      </c>
      <c r="D197" s="137" t="s">
        <v>148</v>
      </c>
      <c r="E197" s="138" t="s">
        <v>1003</v>
      </c>
      <c r="F197" s="139" t="s">
        <v>1004</v>
      </c>
      <c r="G197" s="140" t="s">
        <v>174</v>
      </c>
      <c r="H197" s="141">
        <v>68.022999999999996</v>
      </c>
      <c r="I197" s="142"/>
      <c r="J197" s="141">
        <f t="shared" si="40"/>
        <v>0</v>
      </c>
      <c r="K197" s="143"/>
      <c r="L197" s="28"/>
      <c r="M197" s="144" t="s">
        <v>1</v>
      </c>
      <c r="N197" s="145" t="s">
        <v>37</v>
      </c>
      <c r="P197" s="146">
        <f t="shared" si="41"/>
        <v>0</v>
      </c>
      <c r="Q197" s="146">
        <v>0</v>
      </c>
      <c r="R197" s="146">
        <f t="shared" si="42"/>
        <v>0</v>
      </c>
      <c r="S197" s="146">
        <v>0</v>
      </c>
      <c r="T197" s="147">
        <f t="shared" si="43"/>
        <v>0</v>
      </c>
      <c r="AR197" s="148" t="s">
        <v>152</v>
      </c>
      <c r="AT197" s="148" t="s">
        <v>148</v>
      </c>
      <c r="AU197" s="148" t="s">
        <v>153</v>
      </c>
      <c r="AY197" s="13" t="s">
        <v>146</v>
      </c>
      <c r="BE197" s="149">
        <f t="shared" si="44"/>
        <v>0</v>
      </c>
      <c r="BF197" s="149">
        <f t="shared" si="45"/>
        <v>0</v>
      </c>
      <c r="BG197" s="149">
        <f t="shared" si="46"/>
        <v>0</v>
      </c>
      <c r="BH197" s="149">
        <f t="shared" si="47"/>
        <v>0</v>
      </c>
      <c r="BI197" s="149">
        <f t="shared" si="48"/>
        <v>0</v>
      </c>
      <c r="BJ197" s="13" t="s">
        <v>153</v>
      </c>
      <c r="BK197" s="150">
        <f t="shared" si="49"/>
        <v>0</v>
      </c>
      <c r="BL197" s="13" t="s">
        <v>152</v>
      </c>
      <c r="BM197" s="148" t="s">
        <v>656</v>
      </c>
    </row>
    <row r="198" spans="2:65" s="1" customFormat="1" ht="37.9" customHeight="1">
      <c r="B198" s="136"/>
      <c r="C198" s="151" t="s">
        <v>250</v>
      </c>
      <c r="D198" s="151" t="s">
        <v>235</v>
      </c>
      <c r="E198" s="152" t="s">
        <v>1005</v>
      </c>
      <c r="F198" s="153" t="s">
        <v>1006</v>
      </c>
      <c r="G198" s="154" t="s">
        <v>174</v>
      </c>
      <c r="H198" s="155">
        <v>68.022999999999996</v>
      </c>
      <c r="I198" s="156"/>
      <c r="J198" s="155">
        <f t="shared" si="40"/>
        <v>0</v>
      </c>
      <c r="K198" s="157"/>
      <c r="L198" s="158"/>
      <c r="M198" s="159" t="s">
        <v>1</v>
      </c>
      <c r="N198" s="160" t="s">
        <v>37</v>
      </c>
      <c r="P198" s="146">
        <f t="shared" si="41"/>
        <v>0</v>
      </c>
      <c r="Q198" s="146">
        <v>0</v>
      </c>
      <c r="R198" s="146">
        <f t="shared" si="42"/>
        <v>0</v>
      </c>
      <c r="S198" s="146">
        <v>0</v>
      </c>
      <c r="T198" s="147">
        <f t="shared" si="43"/>
        <v>0</v>
      </c>
      <c r="AR198" s="148" t="s">
        <v>162</v>
      </c>
      <c r="AT198" s="148" t="s">
        <v>235</v>
      </c>
      <c r="AU198" s="148" t="s">
        <v>153</v>
      </c>
      <c r="AY198" s="13" t="s">
        <v>146</v>
      </c>
      <c r="BE198" s="149">
        <f t="shared" si="44"/>
        <v>0</v>
      </c>
      <c r="BF198" s="149">
        <f t="shared" si="45"/>
        <v>0</v>
      </c>
      <c r="BG198" s="149">
        <f t="shared" si="46"/>
        <v>0</v>
      </c>
      <c r="BH198" s="149">
        <f t="shared" si="47"/>
        <v>0</v>
      </c>
      <c r="BI198" s="149">
        <f t="shared" si="48"/>
        <v>0</v>
      </c>
      <c r="BJ198" s="13" t="s">
        <v>153</v>
      </c>
      <c r="BK198" s="150">
        <f t="shared" si="49"/>
        <v>0</v>
      </c>
      <c r="BL198" s="13" t="s">
        <v>152</v>
      </c>
      <c r="BM198" s="148" t="s">
        <v>664</v>
      </c>
    </row>
    <row r="199" spans="2:65" s="1" customFormat="1" ht="55.5" customHeight="1">
      <c r="B199" s="136"/>
      <c r="C199" s="151" t="s">
        <v>462</v>
      </c>
      <c r="D199" s="151" t="s">
        <v>235</v>
      </c>
      <c r="E199" s="152" t="s">
        <v>1007</v>
      </c>
      <c r="F199" s="153" t="s">
        <v>1008</v>
      </c>
      <c r="G199" s="154" t="s">
        <v>174</v>
      </c>
      <c r="H199" s="155">
        <v>68.022999999999996</v>
      </c>
      <c r="I199" s="156"/>
      <c r="J199" s="155">
        <f t="shared" si="40"/>
        <v>0</v>
      </c>
      <c r="K199" s="157"/>
      <c r="L199" s="158"/>
      <c r="M199" s="159" t="s">
        <v>1</v>
      </c>
      <c r="N199" s="160" t="s">
        <v>37</v>
      </c>
      <c r="P199" s="146">
        <f t="shared" si="41"/>
        <v>0</v>
      </c>
      <c r="Q199" s="146">
        <v>0</v>
      </c>
      <c r="R199" s="146">
        <f t="shared" si="42"/>
        <v>0</v>
      </c>
      <c r="S199" s="146">
        <v>0</v>
      </c>
      <c r="T199" s="147">
        <f t="shared" si="43"/>
        <v>0</v>
      </c>
      <c r="AR199" s="148" t="s">
        <v>162</v>
      </c>
      <c r="AT199" s="148" t="s">
        <v>235</v>
      </c>
      <c r="AU199" s="148" t="s">
        <v>153</v>
      </c>
      <c r="AY199" s="13" t="s">
        <v>146</v>
      </c>
      <c r="BE199" s="149">
        <f t="shared" si="44"/>
        <v>0</v>
      </c>
      <c r="BF199" s="149">
        <f t="shared" si="45"/>
        <v>0</v>
      </c>
      <c r="BG199" s="149">
        <f t="shared" si="46"/>
        <v>0</v>
      </c>
      <c r="BH199" s="149">
        <f t="shared" si="47"/>
        <v>0</v>
      </c>
      <c r="BI199" s="149">
        <f t="shared" si="48"/>
        <v>0</v>
      </c>
      <c r="BJ199" s="13" t="s">
        <v>153</v>
      </c>
      <c r="BK199" s="150">
        <f t="shared" si="49"/>
        <v>0</v>
      </c>
      <c r="BL199" s="13" t="s">
        <v>152</v>
      </c>
      <c r="BM199" s="148" t="s">
        <v>672</v>
      </c>
    </row>
    <row r="200" spans="2:65" s="1" customFormat="1" ht="24.2" customHeight="1">
      <c r="B200" s="136"/>
      <c r="C200" s="137" t="s">
        <v>254</v>
      </c>
      <c r="D200" s="137" t="s">
        <v>148</v>
      </c>
      <c r="E200" s="138" t="s">
        <v>1009</v>
      </c>
      <c r="F200" s="139" t="s">
        <v>1010</v>
      </c>
      <c r="G200" s="140" t="s">
        <v>174</v>
      </c>
      <c r="H200" s="141">
        <v>15.81</v>
      </c>
      <c r="I200" s="142"/>
      <c r="J200" s="141">
        <f t="shared" si="40"/>
        <v>0</v>
      </c>
      <c r="K200" s="143"/>
      <c r="L200" s="28"/>
      <c r="M200" s="144" t="s">
        <v>1</v>
      </c>
      <c r="N200" s="145" t="s">
        <v>37</v>
      </c>
      <c r="P200" s="146">
        <f t="shared" si="41"/>
        <v>0</v>
      </c>
      <c r="Q200" s="146">
        <v>0</v>
      </c>
      <c r="R200" s="146">
        <f t="shared" si="42"/>
        <v>0</v>
      </c>
      <c r="S200" s="146">
        <v>0</v>
      </c>
      <c r="T200" s="147">
        <f t="shared" si="43"/>
        <v>0</v>
      </c>
      <c r="AR200" s="148" t="s">
        <v>152</v>
      </c>
      <c r="AT200" s="148" t="s">
        <v>148</v>
      </c>
      <c r="AU200" s="148" t="s">
        <v>153</v>
      </c>
      <c r="AY200" s="13" t="s">
        <v>146</v>
      </c>
      <c r="BE200" s="149">
        <f t="shared" si="44"/>
        <v>0</v>
      </c>
      <c r="BF200" s="149">
        <f t="shared" si="45"/>
        <v>0</v>
      </c>
      <c r="BG200" s="149">
        <f t="shared" si="46"/>
        <v>0</v>
      </c>
      <c r="BH200" s="149">
        <f t="shared" si="47"/>
        <v>0</v>
      </c>
      <c r="BI200" s="149">
        <f t="shared" si="48"/>
        <v>0</v>
      </c>
      <c r="BJ200" s="13" t="s">
        <v>153</v>
      </c>
      <c r="BK200" s="150">
        <f t="shared" si="49"/>
        <v>0</v>
      </c>
      <c r="BL200" s="13" t="s">
        <v>152</v>
      </c>
      <c r="BM200" s="148" t="s">
        <v>681</v>
      </c>
    </row>
    <row r="201" spans="2:65" s="1" customFormat="1" ht="24.2" customHeight="1">
      <c r="B201" s="136"/>
      <c r="C201" s="151" t="s">
        <v>469</v>
      </c>
      <c r="D201" s="151" t="s">
        <v>235</v>
      </c>
      <c r="E201" s="152" t="s">
        <v>1011</v>
      </c>
      <c r="F201" s="153" t="s">
        <v>1012</v>
      </c>
      <c r="G201" s="154" t="s">
        <v>174</v>
      </c>
      <c r="H201" s="155">
        <v>15.81</v>
      </c>
      <c r="I201" s="156"/>
      <c r="J201" s="155">
        <f t="shared" si="40"/>
        <v>0</v>
      </c>
      <c r="K201" s="157"/>
      <c r="L201" s="158"/>
      <c r="M201" s="159" t="s">
        <v>1</v>
      </c>
      <c r="N201" s="160" t="s">
        <v>37</v>
      </c>
      <c r="P201" s="146">
        <f t="shared" si="41"/>
        <v>0</v>
      </c>
      <c r="Q201" s="146">
        <v>0</v>
      </c>
      <c r="R201" s="146">
        <f t="shared" si="42"/>
        <v>0</v>
      </c>
      <c r="S201" s="146">
        <v>0</v>
      </c>
      <c r="T201" s="147">
        <f t="shared" si="43"/>
        <v>0</v>
      </c>
      <c r="AR201" s="148" t="s">
        <v>162</v>
      </c>
      <c r="AT201" s="148" t="s">
        <v>235</v>
      </c>
      <c r="AU201" s="148" t="s">
        <v>153</v>
      </c>
      <c r="AY201" s="13" t="s">
        <v>146</v>
      </c>
      <c r="BE201" s="149">
        <f t="shared" si="44"/>
        <v>0</v>
      </c>
      <c r="BF201" s="149">
        <f t="shared" si="45"/>
        <v>0</v>
      </c>
      <c r="BG201" s="149">
        <f t="shared" si="46"/>
        <v>0</v>
      </c>
      <c r="BH201" s="149">
        <f t="shared" si="47"/>
        <v>0</v>
      </c>
      <c r="BI201" s="149">
        <f t="shared" si="48"/>
        <v>0</v>
      </c>
      <c r="BJ201" s="13" t="s">
        <v>153</v>
      </c>
      <c r="BK201" s="150">
        <f t="shared" si="49"/>
        <v>0</v>
      </c>
      <c r="BL201" s="13" t="s">
        <v>152</v>
      </c>
      <c r="BM201" s="148" t="s">
        <v>690</v>
      </c>
    </row>
    <row r="202" spans="2:65" s="1" customFormat="1" ht="16.5" customHeight="1">
      <c r="B202" s="136"/>
      <c r="C202" s="137" t="s">
        <v>257</v>
      </c>
      <c r="D202" s="137" t="s">
        <v>148</v>
      </c>
      <c r="E202" s="138" t="s">
        <v>1013</v>
      </c>
      <c r="F202" s="139" t="s">
        <v>1014</v>
      </c>
      <c r="G202" s="140" t="s">
        <v>246</v>
      </c>
      <c r="H202" s="141">
        <v>15.6</v>
      </c>
      <c r="I202" s="142"/>
      <c r="J202" s="141">
        <f t="shared" si="40"/>
        <v>0</v>
      </c>
      <c r="K202" s="143"/>
      <c r="L202" s="28"/>
      <c r="M202" s="144" t="s">
        <v>1</v>
      </c>
      <c r="N202" s="145" t="s">
        <v>37</v>
      </c>
      <c r="P202" s="146">
        <f t="shared" si="41"/>
        <v>0</v>
      </c>
      <c r="Q202" s="146">
        <v>0</v>
      </c>
      <c r="R202" s="146">
        <f t="shared" si="42"/>
        <v>0</v>
      </c>
      <c r="S202" s="146">
        <v>0</v>
      </c>
      <c r="T202" s="147">
        <f t="shared" si="43"/>
        <v>0</v>
      </c>
      <c r="AR202" s="148" t="s">
        <v>152</v>
      </c>
      <c r="AT202" s="148" t="s">
        <v>148</v>
      </c>
      <c r="AU202" s="148" t="s">
        <v>153</v>
      </c>
      <c r="AY202" s="13" t="s">
        <v>146</v>
      </c>
      <c r="BE202" s="149">
        <f t="shared" si="44"/>
        <v>0</v>
      </c>
      <c r="BF202" s="149">
        <f t="shared" si="45"/>
        <v>0</v>
      </c>
      <c r="BG202" s="149">
        <f t="shared" si="46"/>
        <v>0</v>
      </c>
      <c r="BH202" s="149">
        <f t="shared" si="47"/>
        <v>0</v>
      </c>
      <c r="BI202" s="149">
        <f t="shared" si="48"/>
        <v>0</v>
      </c>
      <c r="BJ202" s="13" t="s">
        <v>153</v>
      </c>
      <c r="BK202" s="150">
        <f t="shared" si="49"/>
        <v>0</v>
      </c>
      <c r="BL202" s="13" t="s">
        <v>152</v>
      </c>
      <c r="BM202" s="148" t="s">
        <v>698</v>
      </c>
    </row>
    <row r="203" spans="2:65" s="1" customFormat="1" ht="37.9" customHeight="1">
      <c r="B203" s="136"/>
      <c r="C203" s="151" t="s">
        <v>476</v>
      </c>
      <c r="D203" s="151" t="s">
        <v>235</v>
      </c>
      <c r="E203" s="152" t="s">
        <v>1015</v>
      </c>
      <c r="F203" s="153" t="s">
        <v>1016</v>
      </c>
      <c r="G203" s="154" t="s">
        <v>246</v>
      </c>
      <c r="H203" s="155">
        <v>15.6</v>
      </c>
      <c r="I203" s="156"/>
      <c r="J203" s="155">
        <f t="shared" si="40"/>
        <v>0</v>
      </c>
      <c r="K203" s="157"/>
      <c r="L203" s="158"/>
      <c r="M203" s="159" t="s">
        <v>1</v>
      </c>
      <c r="N203" s="160" t="s">
        <v>37</v>
      </c>
      <c r="P203" s="146">
        <f t="shared" si="41"/>
        <v>0</v>
      </c>
      <c r="Q203" s="146">
        <v>0</v>
      </c>
      <c r="R203" s="146">
        <f t="shared" si="42"/>
        <v>0</v>
      </c>
      <c r="S203" s="146">
        <v>0</v>
      </c>
      <c r="T203" s="147">
        <f t="shared" si="43"/>
        <v>0</v>
      </c>
      <c r="AR203" s="148" t="s">
        <v>162</v>
      </c>
      <c r="AT203" s="148" t="s">
        <v>235</v>
      </c>
      <c r="AU203" s="148" t="s">
        <v>153</v>
      </c>
      <c r="AY203" s="13" t="s">
        <v>146</v>
      </c>
      <c r="BE203" s="149">
        <f t="shared" si="44"/>
        <v>0</v>
      </c>
      <c r="BF203" s="149">
        <f t="shared" si="45"/>
        <v>0</v>
      </c>
      <c r="BG203" s="149">
        <f t="shared" si="46"/>
        <v>0</v>
      </c>
      <c r="BH203" s="149">
        <f t="shared" si="47"/>
        <v>0</v>
      </c>
      <c r="BI203" s="149">
        <f t="shared" si="48"/>
        <v>0</v>
      </c>
      <c r="BJ203" s="13" t="s">
        <v>153</v>
      </c>
      <c r="BK203" s="150">
        <f t="shared" si="49"/>
        <v>0</v>
      </c>
      <c r="BL203" s="13" t="s">
        <v>152</v>
      </c>
      <c r="BM203" s="148" t="s">
        <v>708</v>
      </c>
    </row>
    <row r="204" spans="2:65" s="1" customFormat="1" ht="21.75" customHeight="1">
      <c r="B204" s="136"/>
      <c r="C204" s="137" t="s">
        <v>264</v>
      </c>
      <c r="D204" s="137" t="s">
        <v>148</v>
      </c>
      <c r="E204" s="138" t="s">
        <v>1017</v>
      </c>
      <c r="F204" s="139" t="s">
        <v>1018</v>
      </c>
      <c r="G204" s="140" t="s">
        <v>174</v>
      </c>
      <c r="H204" s="141">
        <v>15.81</v>
      </c>
      <c r="I204" s="142"/>
      <c r="J204" s="141">
        <f t="shared" si="40"/>
        <v>0</v>
      </c>
      <c r="K204" s="143"/>
      <c r="L204" s="28"/>
      <c r="M204" s="144" t="s">
        <v>1</v>
      </c>
      <c r="N204" s="145" t="s">
        <v>37</v>
      </c>
      <c r="P204" s="146">
        <f t="shared" si="41"/>
        <v>0</v>
      </c>
      <c r="Q204" s="146">
        <v>0</v>
      </c>
      <c r="R204" s="146">
        <f t="shared" si="42"/>
        <v>0</v>
      </c>
      <c r="S204" s="146">
        <v>0</v>
      </c>
      <c r="T204" s="147">
        <f t="shared" si="43"/>
        <v>0</v>
      </c>
      <c r="AR204" s="148" t="s">
        <v>152</v>
      </c>
      <c r="AT204" s="148" t="s">
        <v>148</v>
      </c>
      <c r="AU204" s="148" t="s">
        <v>153</v>
      </c>
      <c r="AY204" s="13" t="s">
        <v>146</v>
      </c>
      <c r="BE204" s="149">
        <f t="shared" si="44"/>
        <v>0</v>
      </c>
      <c r="BF204" s="149">
        <f t="shared" si="45"/>
        <v>0</v>
      </c>
      <c r="BG204" s="149">
        <f t="shared" si="46"/>
        <v>0</v>
      </c>
      <c r="BH204" s="149">
        <f t="shared" si="47"/>
        <v>0</v>
      </c>
      <c r="BI204" s="149">
        <f t="shared" si="48"/>
        <v>0</v>
      </c>
      <c r="BJ204" s="13" t="s">
        <v>153</v>
      </c>
      <c r="BK204" s="150">
        <f t="shared" si="49"/>
        <v>0</v>
      </c>
      <c r="BL204" s="13" t="s">
        <v>152</v>
      </c>
      <c r="BM204" s="148" t="s">
        <v>811</v>
      </c>
    </row>
    <row r="205" spans="2:65" s="11" customFormat="1" ht="22.9" customHeight="1">
      <c r="B205" s="125"/>
      <c r="D205" s="126" t="s">
        <v>70</v>
      </c>
      <c r="E205" s="134" t="s">
        <v>162</v>
      </c>
      <c r="F205" s="134" t="s">
        <v>1019</v>
      </c>
      <c r="I205" s="128"/>
      <c r="J205" s="135">
        <f>BK205</f>
        <v>0</v>
      </c>
      <c r="L205" s="125"/>
      <c r="M205" s="129"/>
      <c r="P205" s="130">
        <f>SUM(P206:P210)</f>
        <v>0</v>
      </c>
      <c r="R205" s="130">
        <f>SUM(R206:R210)</f>
        <v>0</v>
      </c>
      <c r="T205" s="131">
        <f>SUM(T206:T210)</f>
        <v>0</v>
      </c>
      <c r="AR205" s="126" t="s">
        <v>79</v>
      </c>
      <c r="AT205" s="132" t="s">
        <v>70</v>
      </c>
      <c r="AU205" s="132" t="s">
        <v>79</v>
      </c>
      <c r="AY205" s="126" t="s">
        <v>146</v>
      </c>
      <c r="BK205" s="133">
        <f>SUM(BK206:BK210)</f>
        <v>0</v>
      </c>
    </row>
    <row r="206" spans="2:65" s="1" customFormat="1" ht="24.2" customHeight="1">
      <c r="B206" s="136"/>
      <c r="C206" s="137" t="s">
        <v>483</v>
      </c>
      <c r="D206" s="137" t="s">
        <v>148</v>
      </c>
      <c r="E206" s="138" t="s">
        <v>428</v>
      </c>
      <c r="F206" s="139" t="s">
        <v>429</v>
      </c>
      <c r="G206" s="140" t="s">
        <v>246</v>
      </c>
      <c r="H206" s="141">
        <v>5</v>
      </c>
      <c r="I206" s="142"/>
      <c r="J206" s="141">
        <f>ROUND(I206*H206,3)</f>
        <v>0</v>
      </c>
      <c r="K206" s="143"/>
      <c r="L206" s="28"/>
      <c r="M206" s="144" t="s">
        <v>1</v>
      </c>
      <c r="N206" s="145" t="s">
        <v>37</v>
      </c>
      <c r="P206" s="146">
        <f>O206*H206</f>
        <v>0</v>
      </c>
      <c r="Q206" s="146">
        <v>0</v>
      </c>
      <c r="R206" s="146">
        <f>Q206*H206</f>
        <v>0</v>
      </c>
      <c r="S206" s="146">
        <v>0</v>
      </c>
      <c r="T206" s="147">
        <f>S206*H206</f>
        <v>0</v>
      </c>
      <c r="AR206" s="148" t="s">
        <v>152</v>
      </c>
      <c r="AT206" s="148" t="s">
        <v>148</v>
      </c>
      <c r="AU206" s="148" t="s">
        <v>153</v>
      </c>
      <c r="AY206" s="13" t="s">
        <v>146</v>
      </c>
      <c r="BE206" s="149">
        <f>IF(N206="základná",J206,0)</f>
        <v>0</v>
      </c>
      <c r="BF206" s="149">
        <f>IF(N206="znížená",J206,0)</f>
        <v>0</v>
      </c>
      <c r="BG206" s="149">
        <f>IF(N206="zákl. prenesená",J206,0)</f>
        <v>0</v>
      </c>
      <c r="BH206" s="149">
        <f>IF(N206="zníž. prenesená",J206,0)</f>
        <v>0</v>
      </c>
      <c r="BI206" s="149">
        <f>IF(N206="nulová",J206,0)</f>
        <v>0</v>
      </c>
      <c r="BJ206" s="13" t="s">
        <v>153</v>
      </c>
      <c r="BK206" s="150">
        <f>ROUND(I206*H206,3)</f>
        <v>0</v>
      </c>
      <c r="BL206" s="13" t="s">
        <v>152</v>
      </c>
      <c r="BM206" s="148" t="s">
        <v>812</v>
      </c>
    </row>
    <row r="207" spans="2:65" s="1" customFormat="1" ht="21.75" customHeight="1">
      <c r="B207" s="136"/>
      <c r="C207" s="151" t="s">
        <v>267</v>
      </c>
      <c r="D207" s="151" t="s">
        <v>235</v>
      </c>
      <c r="E207" s="152" t="s">
        <v>431</v>
      </c>
      <c r="F207" s="153" t="s">
        <v>432</v>
      </c>
      <c r="G207" s="154" t="s">
        <v>199</v>
      </c>
      <c r="H207" s="155">
        <v>1</v>
      </c>
      <c r="I207" s="156"/>
      <c r="J207" s="155">
        <f>ROUND(I207*H207,3)</f>
        <v>0</v>
      </c>
      <c r="K207" s="157"/>
      <c r="L207" s="158"/>
      <c r="M207" s="159" t="s">
        <v>1</v>
      </c>
      <c r="N207" s="160" t="s">
        <v>37</v>
      </c>
      <c r="P207" s="146">
        <f>O207*H207</f>
        <v>0</v>
      </c>
      <c r="Q207" s="146">
        <v>0</v>
      </c>
      <c r="R207" s="146">
        <f>Q207*H207</f>
        <v>0</v>
      </c>
      <c r="S207" s="146">
        <v>0</v>
      </c>
      <c r="T207" s="147">
        <f>S207*H207</f>
        <v>0</v>
      </c>
      <c r="AR207" s="148" t="s">
        <v>162</v>
      </c>
      <c r="AT207" s="148" t="s">
        <v>235</v>
      </c>
      <c r="AU207" s="148" t="s">
        <v>153</v>
      </c>
      <c r="AY207" s="13" t="s">
        <v>146</v>
      </c>
      <c r="BE207" s="149">
        <f>IF(N207="základná",J207,0)</f>
        <v>0</v>
      </c>
      <c r="BF207" s="149">
        <f>IF(N207="znížená",J207,0)</f>
        <v>0</v>
      </c>
      <c r="BG207" s="149">
        <f>IF(N207="zákl. prenesená",J207,0)</f>
        <v>0</v>
      </c>
      <c r="BH207" s="149">
        <f>IF(N207="zníž. prenesená",J207,0)</f>
        <v>0</v>
      </c>
      <c r="BI207" s="149">
        <f>IF(N207="nulová",J207,0)</f>
        <v>0</v>
      </c>
      <c r="BJ207" s="13" t="s">
        <v>153</v>
      </c>
      <c r="BK207" s="150">
        <f>ROUND(I207*H207,3)</f>
        <v>0</v>
      </c>
      <c r="BL207" s="13" t="s">
        <v>152</v>
      </c>
      <c r="BM207" s="148" t="s">
        <v>817</v>
      </c>
    </row>
    <row r="208" spans="2:65" s="1" customFormat="1" ht="21.75" customHeight="1">
      <c r="B208" s="136"/>
      <c r="C208" s="151" t="s">
        <v>490</v>
      </c>
      <c r="D208" s="151" t="s">
        <v>235</v>
      </c>
      <c r="E208" s="152" t="s">
        <v>1020</v>
      </c>
      <c r="F208" s="153" t="s">
        <v>1021</v>
      </c>
      <c r="G208" s="154" t="s">
        <v>199</v>
      </c>
      <c r="H208" s="155">
        <v>2</v>
      </c>
      <c r="I208" s="156"/>
      <c r="J208" s="155">
        <f>ROUND(I208*H208,3)</f>
        <v>0</v>
      </c>
      <c r="K208" s="157"/>
      <c r="L208" s="158"/>
      <c r="M208" s="159" t="s">
        <v>1</v>
      </c>
      <c r="N208" s="160" t="s">
        <v>37</v>
      </c>
      <c r="P208" s="146">
        <f>O208*H208</f>
        <v>0</v>
      </c>
      <c r="Q208" s="146">
        <v>0</v>
      </c>
      <c r="R208" s="146">
        <f>Q208*H208</f>
        <v>0</v>
      </c>
      <c r="S208" s="146">
        <v>0</v>
      </c>
      <c r="T208" s="147">
        <f>S208*H208</f>
        <v>0</v>
      </c>
      <c r="AR208" s="148" t="s">
        <v>162</v>
      </c>
      <c r="AT208" s="148" t="s">
        <v>235</v>
      </c>
      <c r="AU208" s="148" t="s">
        <v>153</v>
      </c>
      <c r="AY208" s="13" t="s">
        <v>146</v>
      </c>
      <c r="BE208" s="149">
        <f>IF(N208="základná",J208,0)</f>
        <v>0</v>
      </c>
      <c r="BF208" s="149">
        <f>IF(N208="znížená",J208,0)</f>
        <v>0</v>
      </c>
      <c r="BG208" s="149">
        <f>IF(N208="zákl. prenesená",J208,0)</f>
        <v>0</v>
      </c>
      <c r="BH208" s="149">
        <f>IF(N208="zníž. prenesená",J208,0)</f>
        <v>0</v>
      </c>
      <c r="BI208" s="149">
        <f>IF(N208="nulová",J208,0)</f>
        <v>0</v>
      </c>
      <c r="BJ208" s="13" t="s">
        <v>153</v>
      </c>
      <c r="BK208" s="150">
        <f>ROUND(I208*H208,3)</f>
        <v>0</v>
      </c>
      <c r="BL208" s="13" t="s">
        <v>152</v>
      </c>
      <c r="BM208" s="148" t="s">
        <v>820</v>
      </c>
    </row>
    <row r="209" spans="2:65" s="1" customFormat="1" ht="33" customHeight="1">
      <c r="B209" s="136"/>
      <c r="C209" s="137" t="s">
        <v>273</v>
      </c>
      <c r="D209" s="137" t="s">
        <v>148</v>
      </c>
      <c r="E209" s="138" t="s">
        <v>887</v>
      </c>
      <c r="F209" s="139" t="s">
        <v>888</v>
      </c>
      <c r="G209" s="140" t="s">
        <v>199</v>
      </c>
      <c r="H209" s="141">
        <v>1</v>
      </c>
      <c r="I209" s="142"/>
      <c r="J209" s="141">
        <f>ROUND(I209*H209,3)</f>
        <v>0</v>
      </c>
      <c r="K209" s="143"/>
      <c r="L209" s="28"/>
      <c r="M209" s="144" t="s">
        <v>1</v>
      </c>
      <c r="N209" s="145" t="s">
        <v>37</v>
      </c>
      <c r="P209" s="146">
        <f>O209*H209</f>
        <v>0</v>
      </c>
      <c r="Q209" s="146">
        <v>0</v>
      </c>
      <c r="R209" s="146">
        <f>Q209*H209</f>
        <v>0</v>
      </c>
      <c r="S209" s="146">
        <v>0</v>
      </c>
      <c r="T209" s="147">
        <f>S209*H209</f>
        <v>0</v>
      </c>
      <c r="AR209" s="148" t="s">
        <v>152</v>
      </c>
      <c r="AT209" s="148" t="s">
        <v>148</v>
      </c>
      <c r="AU209" s="148" t="s">
        <v>153</v>
      </c>
      <c r="AY209" s="13" t="s">
        <v>146</v>
      </c>
      <c r="BE209" s="149">
        <f>IF(N209="základná",J209,0)</f>
        <v>0</v>
      </c>
      <c r="BF209" s="149">
        <f>IF(N209="znížená",J209,0)</f>
        <v>0</v>
      </c>
      <c r="BG209" s="149">
        <f>IF(N209="zákl. prenesená",J209,0)</f>
        <v>0</v>
      </c>
      <c r="BH209" s="149">
        <f>IF(N209="zníž. prenesená",J209,0)</f>
        <v>0</v>
      </c>
      <c r="BI209" s="149">
        <f>IF(N209="nulová",J209,0)</f>
        <v>0</v>
      </c>
      <c r="BJ209" s="13" t="s">
        <v>153</v>
      </c>
      <c r="BK209" s="150">
        <f>ROUND(I209*H209,3)</f>
        <v>0</v>
      </c>
      <c r="BL209" s="13" t="s">
        <v>152</v>
      </c>
      <c r="BM209" s="148" t="s">
        <v>823</v>
      </c>
    </row>
    <row r="210" spans="2:65" s="1" customFormat="1" ht="24.2" customHeight="1">
      <c r="B210" s="136"/>
      <c r="C210" s="151" t="s">
        <v>497</v>
      </c>
      <c r="D210" s="151" t="s">
        <v>235</v>
      </c>
      <c r="E210" s="152" t="s">
        <v>889</v>
      </c>
      <c r="F210" s="153" t="s">
        <v>890</v>
      </c>
      <c r="G210" s="154" t="s">
        <v>199</v>
      </c>
      <c r="H210" s="155">
        <v>1</v>
      </c>
      <c r="I210" s="156"/>
      <c r="J210" s="155">
        <f>ROUND(I210*H210,3)</f>
        <v>0</v>
      </c>
      <c r="K210" s="157"/>
      <c r="L210" s="158"/>
      <c r="M210" s="159" t="s">
        <v>1</v>
      </c>
      <c r="N210" s="160" t="s">
        <v>37</v>
      </c>
      <c r="P210" s="146">
        <f>O210*H210</f>
        <v>0</v>
      </c>
      <c r="Q210" s="146">
        <v>0</v>
      </c>
      <c r="R210" s="146">
        <f>Q210*H210</f>
        <v>0</v>
      </c>
      <c r="S210" s="146">
        <v>0</v>
      </c>
      <c r="T210" s="147">
        <f>S210*H210</f>
        <v>0</v>
      </c>
      <c r="AR210" s="148" t="s">
        <v>162</v>
      </c>
      <c r="AT210" s="148" t="s">
        <v>235</v>
      </c>
      <c r="AU210" s="148" t="s">
        <v>153</v>
      </c>
      <c r="AY210" s="13" t="s">
        <v>146</v>
      </c>
      <c r="BE210" s="149">
        <f>IF(N210="základná",J210,0)</f>
        <v>0</v>
      </c>
      <c r="BF210" s="149">
        <f>IF(N210="znížená",J210,0)</f>
        <v>0</v>
      </c>
      <c r="BG210" s="149">
        <f>IF(N210="zákl. prenesená",J210,0)</f>
        <v>0</v>
      </c>
      <c r="BH210" s="149">
        <f>IF(N210="zníž. prenesená",J210,0)</f>
        <v>0</v>
      </c>
      <c r="BI210" s="149">
        <f>IF(N210="nulová",J210,0)</f>
        <v>0</v>
      </c>
      <c r="BJ210" s="13" t="s">
        <v>153</v>
      </c>
      <c r="BK210" s="150">
        <f>ROUND(I210*H210,3)</f>
        <v>0</v>
      </c>
      <c r="BL210" s="13" t="s">
        <v>152</v>
      </c>
      <c r="BM210" s="148" t="s">
        <v>825</v>
      </c>
    </row>
    <row r="211" spans="2:65" s="11" customFormat="1" ht="22.9" customHeight="1">
      <c r="B211" s="125"/>
      <c r="D211" s="126" t="s">
        <v>70</v>
      </c>
      <c r="E211" s="134" t="s">
        <v>179</v>
      </c>
      <c r="F211" s="134" t="s">
        <v>504</v>
      </c>
      <c r="I211" s="128"/>
      <c r="J211" s="135">
        <f>BK211</f>
        <v>0</v>
      </c>
      <c r="L211" s="125"/>
      <c r="M211" s="129"/>
      <c r="P211" s="130">
        <f>SUM(P212:P213)</f>
        <v>0</v>
      </c>
      <c r="R211" s="130">
        <f>SUM(R212:R213)</f>
        <v>0</v>
      </c>
      <c r="T211" s="131">
        <f>SUM(T212:T213)</f>
        <v>0</v>
      </c>
      <c r="AR211" s="126" t="s">
        <v>79</v>
      </c>
      <c r="AT211" s="132" t="s">
        <v>70</v>
      </c>
      <c r="AU211" s="132" t="s">
        <v>79</v>
      </c>
      <c r="AY211" s="126" t="s">
        <v>146</v>
      </c>
      <c r="BK211" s="133">
        <f>SUM(BK212:BK213)</f>
        <v>0</v>
      </c>
    </row>
    <row r="212" spans="2:65" s="1" customFormat="1" ht="24.2" customHeight="1">
      <c r="B212" s="136"/>
      <c r="C212" s="137" t="s">
        <v>280</v>
      </c>
      <c r="D212" s="137" t="s">
        <v>148</v>
      </c>
      <c r="E212" s="138" t="s">
        <v>506</v>
      </c>
      <c r="F212" s="139" t="s">
        <v>507</v>
      </c>
      <c r="G212" s="140" t="s">
        <v>174</v>
      </c>
      <c r="H212" s="141">
        <v>88.81</v>
      </c>
      <c r="I212" s="142"/>
      <c r="J212" s="141">
        <f>ROUND(I212*H212,3)</f>
        <v>0</v>
      </c>
      <c r="K212" s="143"/>
      <c r="L212" s="28"/>
      <c r="M212" s="144" t="s">
        <v>1</v>
      </c>
      <c r="N212" s="145" t="s">
        <v>37</v>
      </c>
      <c r="P212" s="146">
        <f>O212*H212</f>
        <v>0</v>
      </c>
      <c r="Q212" s="146">
        <v>0</v>
      </c>
      <c r="R212" s="146">
        <f>Q212*H212</f>
        <v>0</v>
      </c>
      <c r="S212" s="146">
        <v>0</v>
      </c>
      <c r="T212" s="147">
        <f>S212*H212</f>
        <v>0</v>
      </c>
      <c r="AR212" s="148" t="s">
        <v>152</v>
      </c>
      <c r="AT212" s="148" t="s">
        <v>148</v>
      </c>
      <c r="AU212" s="148" t="s">
        <v>153</v>
      </c>
      <c r="AY212" s="13" t="s">
        <v>146</v>
      </c>
      <c r="BE212" s="149">
        <f>IF(N212="základná",J212,0)</f>
        <v>0</v>
      </c>
      <c r="BF212" s="149">
        <f>IF(N212="znížená",J212,0)</f>
        <v>0</v>
      </c>
      <c r="BG212" s="149">
        <f>IF(N212="zákl. prenesená",J212,0)</f>
        <v>0</v>
      </c>
      <c r="BH212" s="149">
        <f>IF(N212="zníž. prenesená",J212,0)</f>
        <v>0</v>
      </c>
      <c r="BI212" s="149">
        <f>IF(N212="nulová",J212,0)</f>
        <v>0</v>
      </c>
      <c r="BJ212" s="13" t="s">
        <v>153</v>
      </c>
      <c r="BK212" s="150">
        <f>ROUND(I212*H212,3)</f>
        <v>0</v>
      </c>
      <c r="BL212" s="13" t="s">
        <v>152</v>
      </c>
      <c r="BM212" s="148" t="s">
        <v>827</v>
      </c>
    </row>
    <row r="213" spans="2:65" s="1" customFormat="1" ht="16.5" customHeight="1">
      <c r="B213" s="136"/>
      <c r="C213" s="137" t="s">
        <v>505</v>
      </c>
      <c r="D213" s="137" t="s">
        <v>148</v>
      </c>
      <c r="E213" s="138" t="s">
        <v>509</v>
      </c>
      <c r="F213" s="139" t="s">
        <v>510</v>
      </c>
      <c r="G213" s="140" t="s">
        <v>174</v>
      </c>
      <c r="H213" s="141">
        <v>15.81</v>
      </c>
      <c r="I213" s="142"/>
      <c r="J213" s="141">
        <f>ROUND(I213*H213,3)</f>
        <v>0</v>
      </c>
      <c r="K213" s="143"/>
      <c r="L213" s="28"/>
      <c r="M213" s="144" t="s">
        <v>1</v>
      </c>
      <c r="N213" s="145" t="s">
        <v>37</v>
      </c>
      <c r="P213" s="146">
        <f>O213*H213</f>
        <v>0</v>
      </c>
      <c r="Q213" s="146">
        <v>0</v>
      </c>
      <c r="R213" s="146">
        <f>Q213*H213</f>
        <v>0</v>
      </c>
      <c r="S213" s="146">
        <v>0</v>
      </c>
      <c r="T213" s="147">
        <f>S213*H213</f>
        <v>0</v>
      </c>
      <c r="AR213" s="148" t="s">
        <v>152</v>
      </c>
      <c r="AT213" s="148" t="s">
        <v>148</v>
      </c>
      <c r="AU213" s="148" t="s">
        <v>153</v>
      </c>
      <c r="AY213" s="13" t="s">
        <v>146</v>
      </c>
      <c r="BE213" s="149">
        <f>IF(N213="základná",J213,0)</f>
        <v>0</v>
      </c>
      <c r="BF213" s="149">
        <f>IF(N213="znížená",J213,0)</f>
        <v>0</v>
      </c>
      <c r="BG213" s="149">
        <f>IF(N213="zákl. prenesená",J213,0)</f>
        <v>0</v>
      </c>
      <c r="BH213" s="149">
        <f>IF(N213="zníž. prenesená",J213,0)</f>
        <v>0</v>
      </c>
      <c r="BI213" s="149">
        <f>IF(N213="nulová",J213,0)</f>
        <v>0</v>
      </c>
      <c r="BJ213" s="13" t="s">
        <v>153</v>
      </c>
      <c r="BK213" s="150">
        <f>ROUND(I213*H213,3)</f>
        <v>0</v>
      </c>
      <c r="BL213" s="13" t="s">
        <v>152</v>
      </c>
      <c r="BM213" s="148" t="s">
        <v>828</v>
      </c>
    </row>
    <row r="214" spans="2:65" s="11" customFormat="1" ht="22.9" customHeight="1">
      <c r="B214" s="125"/>
      <c r="D214" s="126" t="s">
        <v>70</v>
      </c>
      <c r="E214" s="134" t="s">
        <v>512</v>
      </c>
      <c r="F214" s="134" t="s">
        <v>513</v>
      </c>
      <c r="I214" s="128"/>
      <c r="J214" s="135">
        <f>BK214</f>
        <v>0</v>
      </c>
      <c r="L214" s="125"/>
      <c r="M214" s="129"/>
      <c r="P214" s="130">
        <f>P215</f>
        <v>0</v>
      </c>
      <c r="R214" s="130">
        <f>R215</f>
        <v>0</v>
      </c>
      <c r="T214" s="131">
        <f>T215</f>
        <v>0</v>
      </c>
      <c r="AR214" s="126" t="s">
        <v>79</v>
      </c>
      <c r="AT214" s="132" t="s">
        <v>70</v>
      </c>
      <c r="AU214" s="132" t="s">
        <v>79</v>
      </c>
      <c r="AY214" s="126" t="s">
        <v>146</v>
      </c>
      <c r="BK214" s="133">
        <f>BK215</f>
        <v>0</v>
      </c>
    </row>
    <row r="215" spans="2:65" s="1" customFormat="1" ht="24.2" customHeight="1">
      <c r="B215" s="136"/>
      <c r="C215" s="137" t="s">
        <v>287</v>
      </c>
      <c r="D215" s="137" t="s">
        <v>148</v>
      </c>
      <c r="E215" s="138" t="s">
        <v>515</v>
      </c>
      <c r="F215" s="139" t="s">
        <v>516</v>
      </c>
      <c r="G215" s="140" t="s">
        <v>185</v>
      </c>
      <c r="H215" s="141">
        <v>31.594999999999999</v>
      </c>
      <c r="I215" s="142"/>
      <c r="J215" s="141">
        <f>ROUND(I215*H215,3)</f>
        <v>0</v>
      </c>
      <c r="K215" s="143"/>
      <c r="L215" s="28"/>
      <c r="M215" s="144" t="s">
        <v>1</v>
      </c>
      <c r="N215" s="145" t="s">
        <v>37</v>
      </c>
      <c r="P215" s="146">
        <f>O215*H215</f>
        <v>0</v>
      </c>
      <c r="Q215" s="146">
        <v>0</v>
      </c>
      <c r="R215" s="146">
        <f>Q215*H215</f>
        <v>0</v>
      </c>
      <c r="S215" s="146">
        <v>0</v>
      </c>
      <c r="T215" s="147">
        <f>S215*H215</f>
        <v>0</v>
      </c>
      <c r="AR215" s="148" t="s">
        <v>152</v>
      </c>
      <c r="AT215" s="148" t="s">
        <v>148</v>
      </c>
      <c r="AU215" s="148" t="s">
        <v>153</v>
      </c>
      <c r="AY215" s="13" t="s">
        <v>146</v>
      </c>
      <c r="BE215" s="149">
        <f>IF(N215="základná",J215,0)</f>
        <v>0</v>
      </c>
      <c r="BF215" s="149">
        <f>IF(N215="znížená",J215,0)</f>
        <v>0</v>
      </c>
      <c r="BG215" s="149">
        <f>IF(N215="zákl. prenesená",J215,0)</f>
        <v>0</v>
      </c>
      <c r="BH215" s="149">
        <f>IF(N215="zníž. prenesená",J215,0)</f>
        <v>0</v>
      </c>
      <c r="BI215" s="149">
        <f>IF(N215="nulová",J215,0)</f>
        <v>0</v>
      </c>
      <c r="BJ215" s="13" t="s">
        <v>153</v>
      </c>
      <c r="BK215" s="150">
        <f>ROUND(I215*H215,3)</f>
        <v>0</v>
      </c>
      <c r="BL215" s="13" t="s">
        <v>152</v>
      </c>
      <c r="BM215" s="148" t="s">
        <v>1022</v>
      </c>
    </row>
    <row r="216" spans="2:65" s="11" customFormat="1" ht="25.9" customHeight="1">
      <c r="B216" s="125"/>
      <c r="D216" s="126" t="s">
        <v>70</v>
      </c>
      <c r="E216" s="127" t="s">
        <v>239</v>
      </c>
      <c r="F216" s="127" t="s">
        <v>240</v>
      </c>
      <c r="I216" s="128"/>
      <c r="J216" s="115">
        <f>BK216</f>
        <v>0</v>
      </c>
      <c r="L216" s="125"/>
      <c r="M216" s="129"/>
      <c r="P216" s="130">
        <f>P217+P232+P256+P266+P269+P277+P281+P290+P295</f>
        <v>0</v>
      </c>
      <c r="R216" s="130">
        <f>R217+R232+R256+R266+R269+R277+R281+R290+R295</f>
        <v>0</v>
      </c>
      <c r="T216" s="131">
        <f>T217+T232+T256+T266+T269+T277+T281+T290+T295</f>
        <v>0</v>
      </c>
      <c r="AR216" s="126" t="s">
        <v>153</v>
      </c>
      <c r="AT216" s="132" t="s">
        <v>70</v>
      </c>
      <c r="AU216" s="132" t="s">
        <v>71</v>
      </c>
      <c r="AY216" s="126" t="s">
        <v>146</v>
      </c>
      <c r="BK216" s="133">
        <f>BK217+BK232+BK256+BK266+BK269+BK277+BK281+BK290+BK295</f>
        <v>0</v>
      </c>
    </row>
    <row r="217" spans="2:65" s="11" customFormat="1" ht="22.9" customHeight="1">
      <c r="B217" s="125"/>
      <c r="D217" s="126" t="s">
        <v>70</v>
      </c>
      <c r="E217" s="134" t="s">
        <v>1023</v>
      </c>
      <c r="F217" s="134" t="s">
        <v>1024</v>
      </c>
      <c r="I217" s="128"/>
      <c r="J217" s="135">
        <f>BK217</f>
        <v>0</v>
      </c>
      <c r="L217" s="125"/>
      <c r="M217" s="129"/>
      <c r="P217" s="130">
        <f>SUM(P218:P231)</f>
        <v>0</v>
      </c>
      <c r="R217" s="130">
        <f>SUM(R218:R231)</f>
        <v>0</v>
      </c>
      <c r="T217" s="131">
        <f>SUM(T218:T231)</f>
        <v>0</v>
      </c>
      <c r="AR217" s="126" t="s">
        <v>153</v>
      </c>
      <c r="AT217" s="132" t="s">
        <v>70</v>
      </c>
      <c r="AU217" s="132" t="s">
        <v>79</v>
      </c>
      <c r="AY217" s="126" t="s">
        <v>146</v>
      </c>
      <c r="BK217" s="133">
        <f>SUM(BK218:BK231)</f>
        <v>0</v>
      </c>
    </row>
    <row r="218" spans="2:65" s="1" customFormat="1" ht="24.2" customHeight="1">
      <c r="B218" s="136"/>
      <c r="C218" s="137" t="s">
        <v>514</v>
      </c>
      <c r="D218" s="137" t="s">
        <v>148</v>
      </c>
      <c r="E218" s="138" t="s">
        <v>1025</v>
      </c>
      <c r="F218" s="139" t="s">
        <v>1026</v>
      </c>
      <c r="G218" s="140" t="s">
        <v>174</v>
      </c>
      <c r="H218" s="141">
        <v>14</v>
      </c>
      <c r="I218" s="142"/>
      <c r="J218" s="141">
        <f t="shared" ref="J218:J231" si="50">ROUND(I218*H218,3)</f>
        <v>0</v>
      </c>
      <c r="K218" s="143"/>
      <c r="L218" s="28"/>
      <c r="M218" s="144" t="s">
        <v>1</v>
      </c>
      <c r="N218" s="145" t="s">
        <v>37</v>
      </c>
      <c r="P218" s="146">
        <f t="shared" ref="P218:P231" si="51">O218*H218</f>
        <v>0</v>
      </c>
      <c r="Q218" s="146">
        <v>0</v>
      </c>
      <c r="R218" s="146">
        <f t="shared" ref="R218:R231" si="52">Q218*H218</f>
        <v>0</v>
      </c>
      <c r="S218" s="146">
        <v>0</v>
      </c>
      <c r="T218" s="147">
        <f t="shared" ref="T218:T231" si="53">S218*H218</f>
        <v>0</v>
      </c>
      <c r="AR218" s="148" t="s">
        <v>178</v>
      </c>
      <c r="AT218" s="148" t="s">
        <v>148</v>
      </c>
      <c r="AU218" s="148" t="s">
        <v>153</v>
      </c>
      <c r="AY218" s="13" t="s">
        <v>146</v>
      </c>
      <c r="BE218" s="149">
        <f t="shared" ref="BE218:BE231" si="54">IF(N218="základná",J218,0)</f>
        <v>0</v>
      </c>
      <c r="BF218" s="149">
        <f t="shared" ref="BF218:BF231" si="55">IF(N218="znížená",J218,0)</f>
        <v>0</v>
      </c>
      <c r="BG218" s="149">
        <f t="shared" ref="BG218:BG231" si="56">IF(N218="zákl. prenesená",J218,0)</f>
        <v>0</v>
      </c>
      <c r="BH218" s="149">
        <f t="shared" ref="BH218:BH231" si="57">IF(N218="zníž. prenesená",J218,0)</f>
        <v>0</v>
      </c>
      <c r="BI218" s="149">
        <f t="shared" ref="BI218:BI231" si="58">IF(N218="nulová",J218,0)</f>
        <v>0</v>
      </c>
      <c r="BJ218" s="13" t="s">
        <v>153</v>
      </c>
      <c r="BK218" s="150">
        <f t="shared" ref="BK218:BK231" si="59">ROUND(I218*H218,3)</f>
        <v>0</v>
      </c>
      <c r="BL218" s="13" t="s">
        <v>178</v>
      </c>
      <c r="BM218" s="148" t="s">
        <v>1027</v>
      </c>
    </row>
    <row r="219" spans="2:65" s="1" customFormat="1" ht="44.25" customHeight="1">
      <c r="B219" s="136"/>
      <c r="C219" s="151" t="s">
        <v>290</v>
      </c>
      <c r="D219" s="151" t="s">
        <v>235</v>
      </c>
      <c r="E219" s="152" t="s">
        <v>1028</v>
      </c>
      <c r="F219" s="153" t="s">
        <v>1029</v>
      </c>
      <c r="G219" s="154" t="s">
        <v>174</v>
      </c>
      <c r="H219" s="155">
        <v>15</v>
      </c>
      <c r="I219" s="156"/>
      <c r="J219" s="155">
        <f t="shared" si="50"/>
        <v>0</v>
      </c>
      <c r="K219" s="157"/>
      <c r="L219" s="158"/>
      <c r="M219" s="159" t="s">
        <v>1</v>
      </c>
      <c r="N219" s="160" t="s">
        <v>37</v>
      </c>
      <c r="P219" s="146">
        <f t="shared" si="51"/>
        <v>0</v>
      </c>
      <c r="Q219" s="146">
        <v>0</v>
      </c>
      <c r="R219" s="146">
        <f t="shared" si="52"/>
        <v>0</v>
      </c>
      <c r="S219" s="146">
        <v>0</v>
      </c>
      <c r="T219" s="147">
        <f t="shared" si="53"/>
        <v>0</v>
      </c>
      <c r="AR219" s="148" t="s">
        <v>208</v>
      </c>
      <c r="AT219" s="148" t="s">
        <v>235</v>
      </c>
      <c r="AU219" s="148" t="s">
        <v>153</v>
      </c>
      <c r="AY219" s="13" t="s">
        <v>146</v>
      </c>
      <c r="BE219" s="149">
        <f t="shared" si="54"/>
        <v>0</v>
      </c>
      <c r="BF219" s="149">
        <f t="shared" si="55"/>
        <v>0</v>
      </c>
      <c r="BG219" s="149">
        <f t="shared" si="56"/>
        <v>0</v>
      </c>
      <c r="BH219" s="149">
        <f t="shared" si="57"/>
        <v>0</v>
      </c>
      <c r="BI219" s="149">
        <f t="shared" si="58"/>
        <v>0</v>
      </c>
      <c r="BJ219" s="13" t="s">
        <v>153</v>
      </c>
      <c r="BK219" s="150">
        <f t="shared" si="59"/>
        <v>0</v>
      </c>
      <c r="BL219" s="13" t="s">
        <v>178</v>
      </c>
      <c r="BM219" s="148" t="s">
        <v>1030</v>
      </c>
    </row>
    <row r="220" spans="2:65" s="1" customFormat="1" ht="16.5" customHeight="1">
      <c r="B220" s="136"/>
      <c r="C220" s="137" t="s">
        <v>523</v>
      </c>
      <c r="D220" s="137" t="s">
        <v>148</v>
      </c>
      <c r="E220" s="138" t="s">
        <v>1031</v>
      </c>
      <c r="F220" s="139" t="s">
        <v>1032</v>
      </c>
      <c r="G220" s="140" t="s">
        <v>246</v>
      </c>
      <c r="H220" s="141">
        <v>20</v>
      </c>
      <c r="I220" s="142"/>
      <c r="J220" s="141">
        <f t="shared" si="50"/>
        <v>0</v>
      </c>
      <c r="K220" s="143"/>
      <c r="L220" s="28"/>
      <c r="M220" s="144" t="s">
        <v>1</v>
      </c>
      <c r="N220" s="145" t="s">
        <v>37</v>
      </c>
      <c r="P220" s="146">
        <f t="shared" si="51"/>
        <v>0</v>
      </c>
      <c r="Q220" s="146">
        <v>0</v>
      </c>
      <c r="R220" s="146">
        <f t="shared" si="52"/>
        <v>0</v>
      </c>
      <c r="S220" s="146">
        <v>0</v>
      </c>
      <c r="T220" s="147">
        <f t="shared" si="53"/>
        <v>0</v>
      </c>
      <c r="AR220" s="148" t="s">
        <v>178</v>
      </c>
      <c r="AT220" s="148" t="s">
        <v>148</v>
      </c>
      <c r="AU220" s="148" t="s">
        <v>153</v>
      </c>
      <c r="AY220" s="13" t="s">
        <v>146</v>
      </c>
      <c r="BE220" s="149">
        <f t="shared" si="54"/>
        <v>0</v>
      </c>
      <c r="BF220" s="149">
        <f t="shared" si="55"/>
        <v>0</v>
      </c>
      <c r="BG220" s="149">
        <f t="shared" si="56"/>
        <v>0</v>
      </c>
      <c r="BH220" s="149">
        <f t="shared" si="57"/>
        <v>0</v>
      </c>
      <c r="BI220" s="149">
        <f t="shared" si="58"/>
        <v>0</v>
      </c>
      <c r="BJ220" s="13" t="s">
        <v>153</v>
      </c>
      <c r="BK220" s="150">
        <f t="shared" si="59"/>
        <v>0</v>
      </c>
      <c r="BL220" s="13" t="s">
        <v>178</v>
      </c>
      <c r="BM220" s="148" t="s">
        <v>1033</v>
      </c>
    </row>
    <row r="221" spans="2:65" s="1" customFormat="1" ht="37.9" customHeight="1">
      <c r="B221" s="136"/>
      <c r="C221" s="137" t="s">
        <v>294</v>
      </c>
      <c r="D221" s="137" t="s">
        <v>148</v>
      </c>
      <c r="E221" s="138" t="s">
        <v>1034</v>
      </c>
      <c r="F221" s="139" t="s">
        <v>1035</v>
      </c>
      <c r="G221" s="140" t="s">
        <v>174</v>
      </c>
      <c r="H221" s="141">
        <v>24</v>
      </c>
      <c r="I221" s="142"/>
      <c r="J221" s="141">
        <f t="shared" si="50"/>
        <v>0</v>
      </c>
      <c r="K221" s="143"/>
      <c r="L221" s="28"/>
      <c r="M221" s="144" t="s">
        <v>1</v>
      </c>
      <c r="N221" s="145" t="s">
        <v>37</v>
      </c>
      <c r="P221" s="146">
        <f t="shared" si="51"/>
        <v>0</v>
      </c>
      <c r="Q221" s="146">
        <v>0</v>
      </c>
      <c r="R221" s="146">
        <f t="shared" si="52"/>
        <v>0</v>
      </c>
      <c r="S221" s="146">
        <v>0</v>
      </c>
      <c r="T221" s="147">
        <f t="shared" si="53"/>
        <v>0</v>
      </c>
      <c r="AR221" s="148" t="s">
        <v>178</v>
      </c>
      <c r="AT221" s="148" t="s">
        <v>148</v>
      </c>
      <c r="AU221" s="148" t="s">
        <v>153</v>
      </c>
      <c r="AY221" s="13" t="s">
        <v>146</v>
      </c>
      <c r="BE221" s="149">
        <f t="shared" si="54"/>
        <v>0</v>
      </c>
      <c r="BF221" s="149">
        <f t="shared" si="55"/>
        <v>0</v>
      </c>
      <c r="BG221" s="149">
        <f t="shared" si="56"/>
        <v>0</v>
      </c>
      <c r="BH221" s="149">
        <f t="shared" si="57"/>
        <v>0</v>
      </c>
      <c r="BI221" s="149">
        <f t="shared" si="58"/>
        <v>0</v>
      </c>
      <c r="BJ221" s="13" t="s">
        <v>153</v>
      </c>
      <c r="BK221" s="150">
        <f t="shared" si="59"/>
        <v>0</v>
      </c>
      <c r="BL221" s="13" t="s">
        <v>178</v>
      </c>
      <c r="BM221" s="148" t="s">
        <v>1036</v>
      </c>
    </row>
    <row r="222" spans="2:65" s="1" customFormat="1" ht="33" customHeight="1">
      <c r="B222" s="136"/>
      <c r="C222" s="137" t="s">
        <v>531</v>
      </c>
      <c r="D222" s="137" t="s">
        <v>148</v>
      </c>
      <c r="E222" s="138" t="s">
        <v>1037</v>
      </c>
      <c r="F222" s="139" t="s">
        <v>1038</v>
      </c>
      <c r="G222" s="140" t="s">
        <v>174</v>
      </c>
      <c r="H222" s="141">
        <v>14</v>
      </c>
      <c r="I222" s="142"/>
      <c r="J222" s="141">
        <f t="shared" si="50"/>
        <v>0</v>
      </c>
      <c r="K222" s="143"/>
      <c r="L222" s="28"/>
      <c r="M222" s="144" t="s">
        <v>1</v>
      </c>
      <c r="N222" s="145" t="s">
        <v>37</v>
      </c>
      <c r="P222" s="146">
        <f t="shared" si="51"/>
        <v>0</v>
      </c>
      <c r="Q222" s="146">
        <v>0</v>
      </c>
      <c r="R222" s="146">
        <f t="shared" si="52"/>
        <v>0</v>
      </c>
      <c r="S222" s="146">
        <v>0</v>
      </c>
      <c r="T222" s="147">
        <f t="shared" si="53"/>
        <v>0</v>
      </c>
      <c r="AR222" s="148" t="s">
        <v>178</v>
      </c>
      <c r="AT222" s="148" t="s">
        <v>148</v>
      </c>
      <c r="AU222" s="148" t="s">
        <v>153</v>
      </c>
      <c r="AY222" s="13" t="s">
        <v>146</v>
      </c>
      <c r="BE222" s="149">
        <f t="shared" si="54"/>
        <v>0</v>
      </c>
      <c r="BF222" s="149">
        <f t="shared" si="55"/>
        <v>0</v>
      </c>
      <c r="BG222" s="149">
        <f t="shared" si="56"/>
        <v>0</v>
      </c>
      <c r="BH222" s="149">
        <f t="shared" si="57"/>
        <v>0</v>
      </c>
      <c r="BI222" s="149">
        <f t="shared" si="58"/>
        <v>0</v>
      </c>
      <c r="BJ222" s="13" t="s">
        <v>153</v>
      </c>
      <c r="BK222" s="150">
        <f t="shared" si="59"/>
        <v>0</v>
      </c>
      <c r="BL222" s="13" t="s">
        <v>178</v>
      </c>
      <c r="BM222" s="148" t="s">
        <v>1039</v>
      </c>
    </row>
    <row r="223" spans="2:65" s="1" customFormat="1" ht="37.9" customHeight="1">
      <c r="B223" s="136"/>
      <c r="C223" s="151" t="s">
        <v>297</v>
      </c>
      <c r="D223" s="151" t="s">
        <v>235</v>
      </c>
      <c r="E223" s="152" t="s">
        <v>1040</v>
      </c>
      <c r="F223" s="153" t="s">
        <v>1041</v>
      </c>
      <c r="G223" s="154" t="s">
        <v>174</v>
      </c>
      <c r="H223" s="155">
        <v>39.9</v>
      </c>
      <c r="I223" s="156"/>
      <c r="J223" s="155">
        <f t="shared" si="50"/>
        <v>0</v>
      </c>
      <c r="K223" s="157"/>
      <c r="L223" s="158"/>
      <c r="M223" s="159" t="s">
        <v>1</v>
      </c>
      <c r="N223" s="160" t="s">
        <v>37</v>
      </c>
      <c r="P223" s="146">
        <f t="shared" si="51"/>
        <v>0</v>
      </c>
      <c r="Q223" s="146">
        <v>0</v>
      </c>
      <c r="R223" s="146">
        <f t="shared" si="52"/>
        <v>0</v>
      </c>
      <c r="S223" s="146">
        <v>0</v>
      </c>
      <c r="T223" s="147">
        <f t="shared" si="53"/>
        <v>0</v>
      </c>
      <c r="AR223" s="148" t="s">
        <v>208</v>
      </c>
      <c r="AT223" s="148" t="s">
        <v>235</v>
      </c>
      <c r="AU223" s="148" t="s">
        <v>153</v>
      </c>
      <c r="AY223" s="13" t="s">
        <v>146</v>
      </c>
      <c r="BE223" s="149">
        <f t="shared" si="54"/>
        <v>0</v>
      </c>
      <c r="BF223" s="149">
        <f t="shared" si="55"/>
        <v>0</v>
      </c>
      <c r="BG223" s="149">
        <f t="shared" si="56"/>
        <v>0</v>
      </c>
      <c r="BH223" s="149">
        <f t="shared" si="57"/>
        <v>0</v>
      </c>
      <c r="BI223" s="149">
        <f t="shared" si="58"/>
        <v>0</v>
      </c>
      <c r="BJ223" s="13" t="s">
        <v>153</v>
      </c>
      <c r="BK223" s="150">
        <f t="shared" si="59"/>
        <v>0</v>
      </c>
      <c r="BL223" s="13" t="s">
        <v>178</v>
      </c>
      <c r="BM223" s="148" t="s">
        <v>1042</v>
      </c>
    </row>
    <row r="224" spans="2:65" s="1" customFormat="1" ht="37.9" customHeight="1">
      <c r="B224" s="136"/>
      <c r="C224" s="137" t="s">
        <v>538</v>
      </c>
      <c r="D224" s="137" t="s">
        <v>148</v>
      </c>
      <c r="E224" s="138" t="s">
        <v>1043</v>
      </c>
      <c r="F224" s="139" t="s">
        <v>1044</v>
      </c>
      <c r="G224" s="140" t="s">
        <v>174</v>
      </c>
      <c r="H224" s="141">
        <v>24</v>
      </c>
      <c r="I224" s="142"/>
      <c r="J224" s="141">
        <f t="shared" si="50"/>
        <v>0</v>
      </c>
      <c r="K224" s="143"/>
      <c r="L224" s="28"/>
      <c r="M224" s="144" t="s">
        <v>1</v>
      </c>
      <c r="N224" s="145" t="s">
        <v>37</v>
      </c>
      <c r="P224" s="146">
        <f t="shared" si="51"/>
        <v>0</v>
      </c>
      <c r="Q224" s="146">
        <v>0</v>
      </c>
      <c r="R224" s="146">
        <f t="shared" si="52"/>
        <v>0</v>
      </c>
      <c r="S224" s="146">
        <v>0</v>
      </c>
      <c r="T224" s="147">
        <f t="shared" si="53"/>
        <v>0</v>
      </c>
      <c r="AR224" s="148" t="s">
        <v>178</v>
      </c>
      <c r="AT224" s="148" t="s">
        <v>148</v>
      </c>
      <c r="AU224" s="148" t="s">
        <v>153</v>
      </c>
      <c r="AY224" s="13" t="s">
        <v>146</v>
      </c>
      <c r="BE224" s="149">
        <f t="shared" si="54"/>
        <v>0</v>
      </c>
      <c r="BF224" s="149">
        <f t="shared" si="55"/>
        <v>0</v>
      </c>
      <c r="BG224" s="149">
        <f t="shared" si="56"/>
        <v>0</v>
      </c>
      <c r="BH224" s="149">
        <f t="shared" si="57"/>
        <v>0</v>
      </c>
      <c r="BI224" s="149">
        <f t="shared" si="58"/>
        <v>0</v>
      </c>
      <c r="BJ224" s="13" t="s">
        <v>153</v>
      </c>
      <c r="BK224" s="150">
        <f t="shared" si="59"/>
        <v>0</v>
      </c>
      <c r="BL224" s="13" t="s">
        <v>178</v>
      </c>
      <c r="BM224" s="148" t="s">
        <v>1045</v>
      </c>
    </row>
    <row r="225" spans="2:65" s="1" customFormat="1" ht="16.5" customHeight="1">
      <c r="B225" s="136"/>
      <c r="C225" s="151" t="s">
        <v>542</v>
      </c>
      <c r="D225" s="151" t="s">
        <v>235</v>
      </c>
      <c r="E225" s="152" t="s">
        <v>1046</v>
      </c>
      <c r="F225" s="153" t="s">
        <v>941</v>
      </c>
      <c r="G225" s="154" t="s">
        <v>174</v>
      </c>
      <c r="H225" s="155">
        <v>24</v>
      </c>
      <c r="I225" s="156"/>
      <c r="J225" s="155">
        <f t="shared" si="50"/>
        <v>0</v>
      </c>
      <c r="K225" s="157"/>
      <c r="L225" s="158"/>
      <c r="M225" s="159" t="s">
        <v>1</v>
      </c>
      <c r="N225" s="160" t="s">
        <v>37</v>
      </c>
      <c r="P225" s="146">
        <f t="shared" si="51"/>
        <v>0</v>
      </c>
      <c r="Q225" s="146">
        <v>0</v>
      </c>
      <c r="R225" s="146">
        <f t="shared" si="52"/>
        <v>0</v>
      </c>
      <c r="S225" s="146">
        <v>0</v>
      </c>
      <c r="T225" s="147">
        <f t="shared" si="53"/>
        <v>0</v>
      </c>
      <c r="AR225" s="148" t="s">
        <v>208</v>
      </c>
      <c r="AT225" s="148" t="s">
        <v>235</v>
      </c>
      <c r="AU225" s="148" t="s">
        <v>153</v>
      </c>
      <c r="AY225" s="13" t="s">
        <v>146</v>
      </c>
      <c r="BE225" s="149">
        <f t="shared" si="54"/>
        <v>0</v>
      </c>
      <c r="BF225" s="149">
        <f t="shared" si="55"/>
        <v>0</v>
      </c>
      <c r="BG225" s="149">
        <f t="shared" si="56"/>
        <v>0</v>
      </c>
      <c r="BH225" s="149">
        <f t="shared" si="57"/>
        <v>0</v>
      </c>
      <c r="BI225" s="149">
        <f t="shared" si="58"/>
        <v>0</v>
      </c>
      <c r="BJ225" s="13" t="s">
        <v>153</v>
      </c>
      <c r="BK225" s="150">
        <f t="shared" si="59"/>
        <v>0</v>
      </c>
      <c r="BL225" s="13" t="s">
        <v>178</v>
      </c>
      <c r="BM225" s="148" t="s">
        <v>1047</v>
      </c>
    </row>
    <row r="226" spans="2:65" s="1" customFormat="1" ht="37.9" customHeight="1">
      <c r="B226" s="136"/>
      <c r="C226" s="137" t="s">
        <v>546</v>
      </c>
      <c r="D226" s="137" t="s">
        <v>148</v>
      </c>
      <c r="E226" s="138" t="s">
        <v>1048</v>
      </c>
      <c r="F226" s="139" t="s">
        <v>1049</v>
      </c>
      <c r="G226" s="140" t="s">
        <v>174</v>
      </c>
      <c r="H226" s="141">
        <v>24</v>
      </c>
      <c r="I226" s="142"/>
      <c r="J226" s="141">
        <f t="shared" si="50"/>
        <v>0</v>
      </c>
      <c r="K226" s="143"/>
      <c r="L226" s="28"/>
      <c r="M226" s="144" t="s">
        <v>1</v>
      </c>
      <c r="N226" s="145" t="s">
        <v>37</v>
      </c>
      <c r="P226" s="146">
        <f t="shared" si="51"/>
        <v>0</v>
      </c>
      <c r="Q226" s="146">
        <v>0</v>
      </c>
      <c r="R226" s="146">
        <f t="shared" si="52"/>
        <v>0</v>
      </c>
      <c r="S226" s="146">
        <v>0</v>
      </c>
      <c r="T226" s="147">
        <f t="shared" si="53"/>
        <v>0</v>
      </c>
      <c r="AR226" s="148" t="s">
        <v>178</v>
      </c>
      <c r="AT226" s="148" t="s">
        <v>148</v>
      </c>
      <c r="AU226" s="148" t="s">
        <v>153</v>
      </c>
      <c r="AY226" s="13" t="s">
        <v>146</v>
      </c>
      <c r="BE226" s="149">
        <f t="shared" si="54"/>
        <v>0</v>
      </c>
      <c r="BF226" s="149">
        <f t="shared" si="55"/>
        <v>0</v>
      </c>
      <c r="BG226" s="149">
        <f t="shared" si="56"/>
        <v>0</v>
      </c>
      <c r="BH226" s="149">
        <f t="shared" si="57"/>
        <v>0</v>
      </c>
      <c r="BI226" s="149">
        <f t="shared" si="58"/>
        <v>0</v>
      </c>
      <c r="BJ226" s="13" t="s">
        <v>153</v>
      </c>
      <c r="BK226" s="150">
        <f t="shared" si="59"/>
        <v>0</v>
      </c>
      <c r="BL226" s="13" t="s">
        <v>178</v>
      </c>
      <c r="BM226" s="148" t="s">
        <v>1050</v>
      </c>
    </row>
    <row r="227" spans="2:65" s="1" customFormat="1" ht="16.5" customHeight="1">
      <c r="B227" s="136"/>
      <c r="C227" s="151" t="s">
        <v>550</v>
      </c>
      <c r="D227" s="151" t="s">
        <v>235</v>
      </c>
      <c r="E227" s="152" t="s">
        <v>402</v>
      </c>
      <c r="F227" s="153" t="s">
        <v>403</v>
      </c>
      <c r="G227" s="154" t="s">
        <v>174</v>
      </c>
      <c r="H227" s="155">
        <v>24</v>
      </c>
      <c r="I227" s="156"/>
      <c r="J227" s="155">
        <f t="shared" si="50"/>
        <v>0</v>
      </c>
      <c r="K227" s="157"/>
      <c r="L227" s="158"/>
      <c r="M227" s="159" t="s">
        <v>1</v>
      </c>
      <c r="N227" s="160" t="s">
        <v>37</v>
      </c>
      <c r="P227" s="146">
        <f t="shared" si="51"/>
        <v>0</v>
      </c>
      <c r="Q227" s="146">
        <v>0</v>
      </c>
      <c r="R227" s="146">
        <f t="shared" si="52"/>
        <v>0</v>
      </c>
      <c r="S227" s="146">
        <v>0</v>
      </c>
      <c r="T227" s="147">
        <f t="shared" si="53"/>
        <v>0</v>
      </c>
      <c r="AR227" s="148" t="s">
        <v>208</v>
      </c>
      <c r="AT227" s="148" t="s">
        <v>235</v>
      </c>
      <c r="AU227" s="148" t="s">
        <v>153</v>
      </c>
      <c r="AY227" s="13" t="s">
        <v>146</v>
      </c>
      <c r="BE227" s="149">
        <f t="shared" si="54"/>
        <v>0</v>
      </c>
      <c r="BF227" s="149">
        <f t="shared" si="55"/>
        <v>0</v>
      </c>
      <c r="BG227" s="149">
        <f t="shared" si="56"/>
        <v>0</v>
      </c>
      <c r="BH227" s="149">
        <f t="shared" si="57"/>
        <v>0</v>
      </c>
      <c r="BI227" s="149">
        <f t="shared" si="58"/>
        <v>0</v>
      </c>
      <c r="BJ227" s="13" t="s">
        <v>153</v>
      </c>
      <c r="BK227" s="150">
        <f t="shared" si="59"/>
        <v>0</v>
      </c>
      <c r="BL227" s="13" t="s">
        <v>178</v>
      </c>
      <c r="BM227" s="148" t="s">
        <v>1051</v>
      </c>
    </row>
    <row r="228" spans="2:65" s="1" customFormat="1" ht="37.9" customHeight="1">
      <c r="B228" s="136"/>
      <c r="C228" s="137" t="s">
        <v>554</v>
      </c>
      <c r="D228" s="137" t="s">
        <v>148</v>
      </c>
      <c r="E228" s="138" t="s">
        <v>1052</v>
      </c>
      <c r="F228" s="139" t="s">
        <v>1053</v>
      </c>
      <c r="G228" s="140" t="s">
        <v>174</v>
      </c>
      <c r="H228" s="141">
        <v>14</v>
      </c>
      <c r="I228" s="142"/>
      <c r="J228" s="141">
        <f t="shared" si="50"/>
        <v>0</v>
      </c>
      <c r="K228" s="143"/>
      <c r="L228" s="28"/>
      <c r="M228" s="144" t="s">
        <v>1</v>
      </c>
      <c r="N228" s="145" t="s">
        <v>37</v>
      </c>
      <c r="P228" s="146">
        <f t="shared" si="51"/>
        <v>0</v>
      </c>
      <c r="Q228" s="146">
        <v>0</v>
      </c>
      <c r="R228" s="146">
        <f t="shared" si="52"/>
        <v>0</v>
      </c>
      <c r="S228" s="146">
        <v>0</v>
      </c>
      <c r="T228" s="147">
        <f t="shared" si="53"/>
        <v>0</v>
      </c>
      <c r="AR228" s="148" t="s">
        <v>178</v>
      </c>
      <c r="AT228" s="148" t="s">
        <v>148</v>
      </c>
      <c r="AU228" s="148" t="s">
        <v>153</v>
      </c>
      <c r="AY228" s="13" t="s">
        <v>146</v>
      </c>
      <c r="BE228" s="149">
        <f t="shared" si="54"/>
        <v>0</v>
      </c>
      <c r="BF228" s="149">
        <f t="shared" si="55"/>
        <v>0</v>
      </c>
      <c r="BG228" s="149">
        <f t="shared" si="56"/>
        <v>0</v>
      </c>
      <c r="BH228" s="149">
        <f t="shared" si="57"/>
        <v>0</v>
      </c>
      <c r="BI228" s="149">
        <f t="shared" si="58"/>
        <v>0</v>
      </c>
      <c r="BJ228" s="13" t="s">
        <v>153</v>
      </c>
      <c r="BK228" s="150">
        <f t="shared" si="59"/>
        <v>0</v>
      </c>
      <c r="BL228" s="13" t="s">
        <v>178</v>
      </c>
      <c r="BM228" s="148" t="s">
        <v>1054</v>
      </c>
    </row>
    <row r="229" spans="2:65" s="1" customFormat="1" ht="16.5" customHeight="1">
      <c r="B229" s="136"/>
      <c r="C229" s="151" t="s">
        <v>558</v>
      </c>
      <c r="D229" s="151" t="s">
        <v>235</v>
      </c>
      <c r="E229" s="152" t="s">
        <v>1046</v>
      </c>
      <c r="F229" s="153" t="s">
        <v>941</v>
      </c>
      <c r="G229" s="154" t="s">
        <v>174</v>
      </c>
      <c r="H229" s="155">
        <v>14</v>
      </c>
      <c r="I229" s="156"/>
      <c r="J229" s="155">
        <f t="shared" si="50"/>
        <v>0</v>
      </c>
      <c r="K229" s="157"/>
      <c r="L229" s="158"/>
      <c r="M229" s="159" t="s">
        <v>1</v>
      </c>
      <c r="N229" s="160" t="s">
        <v>37</v>
      </c>
      <c r="P229" s="146">
        <f t="shared" si="51"/>
        <v>0</v>
      </c>
      <c r="Q229" s="146">
        <v>0</v>
      </c>
      <c r="R229" s="146">
        <f t="shared" si="52"/>
        <v>0</v>
      </c>
      <c r="S229" s="146">
        <v>0</v>
      </c>
      <c r="T229" s="147">
        <f t="shared" si="53"/>
        <v>0</v>
      </c>
      <c r="AR229" s="148" t="s">
        <v>208</v>
      </c>
      <c r="AT229" s="148" t="s">
        <v>235</v>
      </c>
      <c r="AU229" s="148" t="s">
        <v>153</v>
      </c>
      <c r="AY229" s="13" t="s">
        <v>146</v>
      </c>
      <c r="BE229" s="149">
        <f t="shared" si="54"/>
        <v>0</v>
      </c>
      <c r="BF229" s="149">
        <f t="shared" si="55"/>
        <v>0</v>
      </c>
      <c r="BG229" s="149">
        <f t="shared" si="56"/>
        <v>0</v>
      </c>
      <c r="BH229" s="149">
        <f t="shared" si="57"/>
        <v>0</v>
      </c>
      <c r="BI229" s="149">
        <f t="shared" si="58"/>
        <v>0</v>
      </c>
      <c r="BJ229" s="13" t="s">
        <v>153</v>
      </c>
      <c r="BK229" s="150">
        <f t="shared" si="59"/>
        <v>0</v>
      </c>
      <c r="BL229" s="13" t="s">
        <v>178</v>
      </c>
      <c r="BM229" s="148" t="s">
        <v>1055</v>
      </c>
    </row>
    <row r="230" spans="2:65" s="1" customFormat="1" ht="37.9" customHeight="1">
      <c r="B230" s="136"/>
      <c r="C230" s="137" t="s">
        <v>564</v>
      </c>
      <c r="D230" s="137" t="s">
        <v>148</v>
      </c>
      <c r="E230" s="138" t="s">
        <v>1056</v>
      </c>
      <c r="F230" s="139" t="s">
        <v>1057</v>
      </c>
      <c r="G230" s="140" t="s">
        <v>174</v>
      </c>
      <c r="H230" s="141">
        <v>14</v>
      </c>
      <c r="I230" s="142"/>
      <c r="J230" s="141">
        <f t="shared" si="50"/>
        <v>0</v>
      </c>
      <c r="K230" s="143"/>
      <c r="L230" s="28"/>
      <c r="M230" s="144" t="s">
        <v>1</v>
      </c>
      <c r="N230" s="145" t="s">
        <v>37</v>
      </c>
      <c r="P230" s="146">
        <f t="shared" si="51"/>
        <v>0</v>
      </c>
      <c r="Q230" s="146">
        <v>0</v>
      </c>
      <c r="R230" s="146">
        <f t="shared" si="52"/>
        <v>0</v>
      </c>
      <c r="S230" s="146">
        <v>0</v>
      </c>
      <c r="T230" s="147">
        <f t="shared" si="53"/>
        <v>0</v>
      </c>
      <c r="AR230" s="148" t="s">
        <v>178</v>
      </c>
      <c r="AT230" s="148" t="s">
        <v>148</v>
      </c>
      <c r="AU230" s="148" t="s">
        <v>153</v>
      </c>
      <c r="AY230" s="13" t="s">
        <v>146</v>
      </c>
      <c r="BE230" s="149">
        <f t="shared" si="54"/>
        <v>0</v>
      </c>
      <c r="BF230" s="149">
        <f t="shared" si="55"/>
        <v>0</v>
      </c>
      <c r="BG230" s="149">
        <f t="shared" si="56"/>
        <v>0</v>
      </c>
      <c r="BH230" s="149">
        <f t="shared" si="57"/>
        <v>0</v>
      </c>
      <c r="BI230" s="149">
        <f t="shared" si="58"/>
        <v>0</v>
      </c>
      <c r="BJ230" s="13" t="s">
        <v>153</v>
      </c>
      <c r="BK230" s="150">
        <f t="shared" si="59"/>
        <v>0</v>
      </c>
      <c r="BL230" s="13" t="s">
        <v>178</v>
      </c>
      <c r="BM230" s="148" t="s">
        <v>1058</v>
      </c>
    </row>
    <row r="231" spans="2:65" s="1" customFormat="1" ht="16.5" customHeight="1">
      <c r="B231" s="136"/>
      <c r="C231" s="151" t="s">
        <v>568</v>
      </c>
      <c r="D231" s="151" t="s">
        <v>235</v>
      </c>
      <c r="E231" s="152" t="s">
        <v>402</v>
      </c>
      <c r="F231" s="153" t="s">
        <v>403</v>
      </c>
      <c r="G231" s="154" t="s">
        <v>174</v>
      </c>
      <c r="H231" s="155">
        <v>14</v>
      </c>
      <c r="I231" s="156"/>
      <c r="J231" s="155">
        <f t="shared" si="50"/>
        <v>0</v>
      </c>
      <c r="K231" s="157"/>
      <c r="L231" s="158"/>
      <c r="M231" s="159" t="s">
        <v>1</v>
      </c>
      <c r="N231" s="160" t="s">
        <v>37</v>
      </c>
      <c r="P231" s="146">
        <f t="shared" si="51"/>
        <v>0</v>
      </c>
      <c r="Q231" s="146">
        <v>0</v>
      </c>
      <c r="R231" s="146">
        <f t="shared" si="52"/>
        <v>0</v>
      </c>
      <c r="S231" s="146">
        <v>0</v>
      </c>
      <c r="T231" s="147">
        <f t="shared" si="53"/>
        <v>0</v>
      </c>
      <c r="AR231" s="148" t="s">
        <v>208</v>
      </c>
      <c r="AT231" s="148" t="s">
        <v>235</v>
      </c>
      <c r="AU231" s="148" t="s">
        <v>153</v>
      </c>
      <c r="AY231" s="13" t="s">
        <v>146</v>
      </c>
      <c r="BE231" s="149">
        <f t="shared" si="54"/>
        <v>0</v>
      </c>
      <c r="BF231" s="149">
        <f t="shared" si="55"/>
        <v>0</v>
      </c>
      <c r="BG231" s="149">
        <f t="shared" si="56"/>
        <v>0</v>
      </c>
      <c r="BH231" s="149">
        <f t="shared" si="57"/>
        <v>0</v>
      </c>
      <c r="BI231" s="149">
        <f t="shared" si="58"/>
        <v>0</v>
      </c>
      <c r="BJ231" s="13" t="s">
        <v>153</v>
      </c>
      <c r="BK231" s="150">
        <f t="shared" si="59"/>
        <v>0</v>
      </c>
      <c r="BL231" s="13" t="s">
        <v>178</v>
      </c>
      <c r="BM231" s="148" t="s">
        <v>1059</v>
      </c>
    </row>
    <row r="232" spans="2:65" s="11" customFormat="1" ht="22.9" customHeight="1">
      <c r="B232" s="125"/>
      <c r="D232" s="126" t="s">
        <v>70</v>
      </c>
      <c r="E232" s="134" t="s">
        <v>518</v>
      </c>
      <c r="F232" s="134" t="s">
        <v>519</v>
      </c>
      <c r="I232" s="128"/>
      <c r="J232" s="135">
        <f>BK232</f>
        <v>0</v>
      </c>
      <c r="L232" s="125"/>
      <c r="M232" s="129"/>
      <c r="P232" s="130">
        <f>SUM(P233:P255)</f>
        <v>0</v>
      </c>
      <c r="R232" s="130">
        <f>SUM(R233:R255)</f>
        <v>0</v>
      </c>
      <c r="T232" s="131">
        <f>SUM(T233:T255)</f>
        <v>0</v>
      </c>
      <c r="AR232" s="126" t="s">
        <v>153</v>
      </c>
      <c r="AT232" s="132" t="s">
        <v>70</v>
      </c>
      <c r="AU232" s="132" t="s">
        <v>79</v>
      </c>
      <c r="AY232" s="126" t="s">
        <v>146</v>
      </c>
      <c r="BK232" s="133">
        <f>SUM(BK233:BK255)</f>
        <v>0</v>
      </c>
    </row>
    <row r="233" spans="2:65" s="1" customFormat="1" ht="21.75" customHeight="1">
      <c r="B233" s="136"/>
      <c r="C233" s="137" t="s">
        <v>572</v>
      </c>
      <c r="D233" s="137" t="s">
        <v>148</v>
      </c>
      <c r="E233" s="138" t="s">
        <v>1060</v>
      </c>
      <c r="F233" s="139" t="s">
        <v>1061</v>
      </c>
      <c r="G233" s="140" t="s">
        <v>174</v>
      </c>
      <c r="H233" s="141">
        <v>18.36</v>
      </c>
      <c r="I233" s="142"/>
      <c r="J233" s="141">
        <f t="shared" ref="J233:J255" si="60">ROUND(I233*H233,3)</f>
        <v>0</v>
      </c>
      <c r="K233" s="143"/>
      <c r="L233" s="28"/>
      <c r="M233" s="144" t="s">
        <v>1</v>
      </c>
      <c r="N233" s="145" t="s">
        <v>37</v>
      </c>
      <c r="P233" s="146">
        <f t="shared" ref="P233:P255" si="61">O233*H233</f>
        <v>0</v>
      </c>
      <c r="Q233" s="146">
        <v>0</v>
      </c>
      <c r="R233" s="146">
        <f t="shared" ref="R233:R255" si="62">Q233*H233</f>
        <v>0</v>
      </c>
      <c r="S233" s="146">
        <v>0</v>
      </c>
      <c r="T233" s="147">
        <f t="shared" ref="T233:T255" si="63">S233*H233</f>
        <v>0</v>
      </c>
      <c r="AR233" s="148" t="s">
        <v>178</v>
      </c>
      <c r="AT233" s="148" t="s">
        <v>148</v>
      </c>
      <c r="AU233" s="148" t="s">
        <v>153</v>
      </c>
      <c r="AY233" s="13" t="s">
        <v>146</v>
      </c>
      <c r="BE233" s="149">
        <f t="shared" ref="BE233:BE255" si="64">IF(N233="základná",J233,0)</f>
        <v>0</v>
      </c>
      <c r="BF233" s="149">
        <f t="shared" ref="BF233:BF255" si="65">IF(N233="znížená",J233,0)</f>
        <v>0</v>
      </c>
      <c r="BG233" s="149">
        <f t="shared" ref="BG233:BG255" si="66">IF(N233="zákl. prenesená",J233,0)</f>
        <v>0</v>
      </c>
      <c r="BH233" s="149">
        <f t="shared" ref="BH233:BH255" si="67">IF(N233="zníž. prenesená",J233,0)</f>
        <v>0</v>
      </c>
      <c r="BI233" s="149">
        <f t="shared" ref="BI233:BI255" si="68">IF(N233="nulová",J233,0)</f>
        <v>0</v>
      </c>
      <c r="BJ233" s="13" t="s">
        <v>153</v>
      </c>
      <c r="BK233" s="150">
        <f t="shared" ref="BK233:BK255" si="69">ROUND(I233*H233,3)</f>
        <v>0</v>
      </c>
      <c r="BL233" s="13" t="s">
        <v>178</v>
      </c>
      <c r="BM233" s="148" t="s">
        <v>1062</v>
      </c>
    </row>
    <row r="234" spans="2:65" s="1" customFormat="1" ht="21.75" customHeight="1">
      <c r="B234" s="136"/>
      <c r="C234" s="137" t="s">
        <v>576</v>
      </c>
      <c r="D234" s="137" t="s">
        <v>148</v>
      </c>
      <c r="E234" s="138" t="s">
        <v>1063</v>
      </c>
      <c r="F234" s="139" t="s">
        <v>1064</v>
      </c>
      <c r="G234" s="140" t="s">
        <v>174</v>
      </c>
      <c r="H234" s="141">
        <v>18.36</v>
      </c>
      <c r="I234" s="142"/>
      <c r="J234" s="141">
        <f t="shared" si="60"/>
        <v>0</v>
      </c>
      <c r="K234" s="143"/>
      <c r="L234" s="28"/>
      <c r="M234" s="144" t="s">
        <v>1</v>
      </c>
      <c r="N234" s="145" t="s">
        <v>37</v>
      </c>
      <c r="P234" s="146">
        <f t="shared" si="61"/>
        <v>0</v>
      </c>
      <c r="Q234" s="146">
        <v>0</v>
      </c>
      <c r="R234" s="146">
        <f t="shared" si="62"/>
        <v>0</v>
      </c>
      <c r="S234" s="146">
        <v>0</v>
      </c>
      <c r="T234" s="147">
        <f t="shared" si="63"/>
        <v>0</v>
      </c>
      <c r="AR234" s="148" t="s">
        <v>178</v>
      </c>
      <c r="AT234" s="148" t="s">
        <v>148</v>
      </c>
      <c r="AU234" s="148" t="s">
        <v>153</v>
      </c>
      <c r="AY234" s="13" t="s">
        <v>146</v>
      </c>
      <c r="BE234" s="149">
        <f t="shared" si="64"/>
        <v>0</v>
      </c>
      <c r="BF234" s="149">
        <f t="shared" si="65"/>
        <v>0</v>
      </c>
      <c r="BG234" s="149">
        <f t="shared" si="66"/>
        <v>0</v>
      </c>
      <c r="BH234" s="149">
        <f t="shared" si="67"/>
        <v>0</v>
      </c>
      <c r="BI234" s="149">
        <f t="shared" si="68"/>
        <v>0</v>
      </c>
      <c r="BJ234" s="13" t="s">
        <v>153</v>
      </c>
      <c r="BK234" s="150">
        <f t="shared" si="69"/>
        <v>0</v>
      </c>
      <c r="BL234" s="13" t="s">
        <v>178</v>
      </c>
      <c r="BM234" s="148" t="s">
        <v>1065</v>
      </c>
    </row>
    <row r="235" spans="2:65" s="1" customFormat="1" ht="37.9" customHeight="1">
      <c r="B235" s="136"/>
      <c r="C235" s="151" t="s">
        <v>582</v>
      </c>
      <c r="D235" s="151" t="s">
        <v>235</v>
      </c>
      <c r="E235" s="152" t="s">
        <v>1066</v>
      </c>
      <c r="F235" s="153" t="s">
        <v>1067</v>
      </c>
      <c r="G235" s="154" t="s">
        <v>174</v>
      </c>
      <c r="H235" s="155">
        <v>19.277999999999999</v>
      </c>
      <c r="I235" s="156"/>
      <c r="J235" s="155">
        <f t="shared" si="60"/>
        <v>0</v>
      </c>
      <c r="K235" s="157"/>
      <c r="L235" s="158"/>
      <c r="M235" s="159" t="s">
        <v>1</v>
      </c>
      <c r="N235" s="160" t="s">
        <v>37</v>
      </c>
      <c r="P235" s="146">
        <f t="shared" si="61"/>
        <v>0</v>
      </c>
      <c r="Q235" s="146">
        <v>0</v>
      </c>
      <c r="R235" s="146">
        <f t="shared" si="62"/>
        <v>0</v>
      </c>
      <c r="S235" s="146">
        <v>0</v>
      </c>
      <c r="T235" s="147">
        <f t="shared" si="63"/>
        <v>0</v>
      </c>
      <c r="AR235" s="148" t="s">
        <v>208</v>
      </c>
      <c r="AT235" s="148" t="s">
        <v>235</v>
      </c>
      <c r="AU235" s="148" t="s">
        <v>153</v>
      </c>
      <c r="AY235" s="13" t="s">
        <v>146</v>
      </c>
      <c r="BE235" s="149">
        <f t="shared" si="64"/>
        <v>0</v>
      </c>
      <c r="BF235" s="149">
        <f t="shared" si="65"/>
        <v>0</v>
      </c>
      <c r="BG235" s="149">
        <f t="shared" si="66"/>
        <v>0</v>
      </c>
      <c r="BH235" s="149">
        <f t="shared" si="67"/>
        <v>0</v>
      </c>
      <c r="BI235" s="149">
        <f t="shared" si="68"/>
        <v>0</v>
      </c>
      <c r="BJ235" s="13" t="s">
        <v>153</v>
      </c>
      <c r="BK235" s="150">
        <f t="shared" si="69"/>
        <v>0</v>
      </c>
      <c r="BL235" s="13" t="s">
        <v>178</v>
      </c>
      <c r="BM235" s="148" t="s">
        <v>1068</v>
      </c>
    </row>
    <row r="236" spans="2:65" s="1" customFormat="1" ht="37.9" customHeight="1">
      <c r="B236" s="136"/>
      <c r="C236" s="137" t="s">
        <v>586</v>
      </c>
      <c r="D236" s="137" t="s">
        <v>148</v>
      </c>
      <c r="E236" s="138" t="s">
        <v>1069</v>
      </c>
      <c r="F236" s="139" t="s">
        <v>1070</v>
      </c>
      <c r="G236" s="140" t="s">
        <v>174</v>
      </c>
      <c r="H236" s="141">
        <v>11.44</v>
      </c>
      <c r="I236" s="142"/>
      <c r="J236" s="141">
        <f t="shared" si="60"/>
        <v>0</v>
      </c>
      <c r="K236" s="143"/>
      <c r="L236" s="28"/>
      <c r="M236" s="144" t="s">
        <v>1</v>
      </c>
      <c r="N236" s="145" t="s">
        <v>37</v>
      </c>
      <c r="P236" s="146">
        <f t="shared" si="61"/>
        <v>0</v>
      </c>
      <c r="Q236" s="146">
        <v>0</v>
      </c>
      <c r="R236" s="146">
        <f t="shared" si="62"/>
        <v>0</v>
      </c>
      <c r="S236" s="146">
        <v>0</v>
      </c>
      <c r="T236" s="147">
        <f t="shared" si="63"/>
        <v>0</v>
      </c>
      <c r="AR236" s="148" t="s">
        <v>178</v>
      </c>
      <c r="AT236" s="148" t="s">
        <v>148</v>
      </c>
      <c r="AU236" s="148" t="s">
        <v>153</v>
      </c>
      <c r="AY236" s="13" t="s">
        <v>146</v>
      </c>
      <c r="BE236" s="149">
        <f t="shared" si="64"/>
        <v>0</v>
      </c>
      <c r="BF236" s="149">
        <f t="shared" si="65"/>
        <v>0</v>
      </c>
      <c r="BG236" s="149">
        <f t="shared" si="66"/>
        <v>0</v>
      </c>
      <c r="BH236" s="149">
        <f t="shared" si="67"/>
        <v>0</v>
      </c>
      <c r="BI236" s="149">
        <f t="shared" si="68"/>
        <v>0</v>
      </c>
      <c r="BJ236" s="13" t="s">
        <v>153</v>
      </c>
      <c r="BK236" s="150">
        <f t="shared" si="69"/>
        <v>0</v>
      </c>
      <c r="BL236" s="13" t="s">
        <v>178</v>
      </c>
      <c r="BM236" s="148" t="s">
        <v>1071</v>
      </c>
    </row>
    <row r="237" spans="2:65" s="1" customFormat="1" ht="37.9" customHeight="1">
      <c r="B237" s="136"/>
      <c r="C237" s="137" t="s">
        <v>590</v>
      </c>
      <c r="D237" s="137" t="s">
        <v>148</v>
      </c>
      <c r="E237" s="138" t="s">
        <v>1072</v>
      </c>
      <c r="F237" s="139" t="s">
        <v>1073</v>
      </c>
      <c r="G237" s="140" t="s">
        <v>174</v>
      </c>
      <c r="H237" s="141">
        <v>18.36</v>
      </c>
      <c r="I237" s="142"/>
      <c r="J237" s="141">
        <f t="shared" si="60"/>
        <v>0</v>
      </c>
      <c r="K237" s="143"/>
      <c r="L237" s="28"/>
      <c r="M237" s="144" t="s">
        <v>1</v>
      </c>
      <c r="N237" s="145" t="s">
        <v>37</v>
      </c>
      <c r="P237" s="146">
        <f t="shared" si="61"/>
        <v>0</v>
      </c>
      <c r="Q237" s="146">
        <v>0</v>
      </c>
      <c r="R237" s="146">
        <f t="shared" si="62"/>
        <v>0</v>
      </c>
      <c r="S237" s="146">
        <v>0</v>
      </c>
      <c r="T237" s="147">
        <f t="shared" si="63"/>
        <v>0</v>
      </c>
      <c r="AR237" s="148" t="s">
        <v>178</v>
      </c>
      <c r="AT237" s="148" t="s">
        <v>148</v>
      </c>
      <c r="AU237" s="148" t="s">
        <v>153</v>
      </c>
      <c r="AY237" s="13" t="s">
        <v>146</v>
      </c>
      <c r="BE237" s="149">
        <f t="shared" si="64"/>
        <v>0</v>
      </c>
      <c r="BF237" s="149">
        <f t="shared" si="65"/>
        <v>0</v>
      </c>
      <c r="BG237" s="149">
        <f t="shared" si="66"/>
        <v>0</v>
      </c>
      <c r="BH237" s="149">
        <f t="shared" si="67"/>
        <v>0</v>
      </c>
      <c r="BI237" s="149">
        <f t="shared" si="68"/>
        <v>0</v>
      </c>
      <c r="BJ237" s="13" t="s">
        <v>153</v>
      </c>
      <c r="BK237" s="150">
        <f t="shared" si="69"/>
        <v>0</v>
      </c>
      <c r="BL237" s="13" t="s">
        <v>178</v>
      </c>
      <c r="BM237" s="148" t="s">
        <v>1074</v>
      </c>
    </row>
    <row r="238" spans="2:65" s="1" customFormat="1" ht="37.9" customHeight="1">
      <c r="B238" s="136"/>
      <c r="C238" s="151" t="s">
        <v>593</v>
      </c>
      <c r="D238" s="151" t="s">
        <v>235</v>
      </c>
      <c r="E238" s="152" t="s">
        <v>1075</v>
      </c>
      <c r="F238" s="153" t="s">
        <v>1076</v>
      </c>
      <c r="G238" s="154" t="s">
        <v>174</v>
      </c>
      <c r="H238" s="155">
        <v>32.78</v>
      </c>
      <c r="I238" s="156"/>
      <c r="J238" s="155">
        <f t="shared" si="60"/>
        <v>0</v>
      </c>
      <c r="K238" s="157"/>
      <c r="L238" s="158"/>
      <c r="M238" s="159" t="s">
        <v>1</v>
      </c>
      <c r="N238" s="160" t="s">
        <v>37</v>
      </c>
      <c r="P238" s="146">
        <f t="shared" si="61"/>
        <v>0</v>
      </c>
      <c r="Q238" s="146">
        <v>0</v>
      </c>
      <c r="R238" s="146">
        <f t="shared" si="62"/>
        <v>0</v>
      </c>
      <c r="S238" s="146">
        <v>0</v>
      </c>
      <c r="T238" s="147">
        <f t="shared" si="63"/>
        <v>0</v>
      </c>
      <c r="AR238" s="148" t="s">
        <v>208</v>
      </c>
      <c r="AT238" s="148" t="s">
        <v>235</v>
      </c>
      <c r="AU238" s="148" t="s">
        <v>153</v>
      </c>
      <c r="AY238" s="13" t="s">
        <v>146</v>
      </c>
      <c r="BE238" s="149">
        <f t="shared" si="64"/>
        <v>0</v>
      </c>
      <c r="BF238" s="149">
        <f t="shared" si="65"/>
        <v>0</v>
      </c>
      <c r="BG238" s="149">
        <f t="shared" si="66"/>
        <v>0</v>
      </c>
      <c r="BH238" s="149">
        <f t="shared" si="67"/>
        <v>0</v>
      </c>
      <c r="BI238" s="149">
        <f t="shared" si="68"/>
        <v>0</v>
      </c>
      <c r="BJ238" s="13" t="s">
        <v>153</v>
      </c>
      <c r="BK238" s="150">
        <f t="shared" si="69"/>
        <v>0</v>
      </c>
      <c r="BL238" s="13" t="s">
        <v>178</v>
      </c>
      <c r="BM238" s="148" t="s">
        <v>1077</v>
      </c>
    </row>
    <row r="239" spans="2:65" s="1" customFormat="1" ht="21.75" customHeight="1">
      <c r="B239" s="136"/>
      <c r="C239" s="151" t="s">
        <v>597</v>
      </c>
      <c r="D239" s="151" t="s">
        <v>235</v>
      </c>
      <c r="E239" s="152" t="s">
        <v>1078</v>
      </c>
      <c r="F239" s="153" t="s">
        <v>1079</v>
      </c>
      <c r="G239" s="154" t="s">
        <v>199</v>
      </c>
      <c r="H239" s="155">
        <v>98.34</v>
      </c>
      <c r="I239" s="156"/>
      <c r="J239" s="155">
        <f t="shared" si="60"/>
        <v>0</v>
      </c>
      <c r="K239" s="157"/>
      <c r="L239" s="158"/>
      <c r="M239" s="159" t="s">
        <v>1</v>
      </c>
      <c r="N239" s="160" t="s">
        <v>37</v>
      </c>
      <c r="P239" s="146">
        <f t="shared" si="61"/>
        <v>0</v>
      </c>
      <c r="Q239" s="146">
        <v>0</v>
      </c>
      <c r="R239" s="146">
        <f t="shared" si="62"/>
        <v>0</v>
      </c>
      <c r="S239" s="146">
        <v>0</v>
      </c>
      <c r="T239" s="147">
        <f t="shared" si="63"/>
        <v>0</v>
      </c>
      <c r="AR239" s="148" t="s">
        <v>208</v>
      </c>
      <c r="AT239" s="148" t="s">
        <v>235</v>
      </c>
      <c r="AU239" s="148" t="s">
        <v>153</v>
      </c>
      <c r="AY239" s="13" t="s">
        <v>146</v>
      </c>
      <c r="BE239" s="149">
        <f t="shared" si="64"/>
        <v>0</v>
      </c>
      <c r="BF239" s="149">
        <f t="shared" si="65"/>
        <v>0</v>
      </c>
      <c r="BG239" s="149">
        <f t="shared" si="66"/>
        <v>0</v>
      </c>
      <c r="BH239" s="149">
        <f t="shared" si="67"/>
        <v>0</v>
      </c>
      <c r="BI239" s="149">
        <f t="shared" si="68"/>
        <v>0</v>
      </c>
      <c r="BJ239" s="13" t="s">
        <v>153</v>
      </c>
      <c r="BK239" s="150">
        <f t="shared" si="69"/>
        <v>0</v>
      </c>
      <c r="BL239" s="13" t="s">
        <v>178</v>
      </c>
      <c r="BM239" s="148" t="s">
        <v>1080</v>
      </c>
    </row>
    <row r="240" spans="2:65" s="1" customFormat="1" ht="24.2" customHeight="1">
      <c r="B240" s="136"/>
      <c r="C240" s="137" t="s">
        <v>601</v>
      </c>
      <c r="D240" s="137" t="s">
        <v>148</v>
      </c>
      <c r="E240" s="138" t="s">
        <v>1081</v>
      </c>
      <c r="F240" s="139" t="s">
        <v>1082</v>
      </c>
      <c r="G240" s="140" t="s">
        <v>246</v>
      </c>
      <c r="H240" s="141">
        <v>40</v>
      </c>
      <c r="I240" s="142"/>
      <c r="J240" s="141">
        <f t="shared" si="60"/>
        <v>0</v>
      </c>
      <c r="K240" s="143"/>
      <c r="L240" s="28"/>
      <c r="M240" s="144" t="s">
        <v>1</v>
      </c>
      <c r="N240" s="145" t="s">
        <v>37</v>
      </c>
      <c r="P240" s="146">
        <f t="shared" si="61"/>
        <v>0</v>
      </c>
      <c r="Q240" s="146">
        <v>0</v>
      </c>
      <c r="R240" s="146">
        <f t="shared" si="62"/>
        <v>0</v>
      </c>
      <c r="S240" s="146">
        <v>0</v>
      </c>
      <c r="T240" s="147">
        <f t="shared" si="63"/>
        <v>0</v>
      </c>
      <c r="AR240" s="148" t="s">
        <v>178</v>
      </c>
      <c r="AT240" s="148" t="s">
        <v>148</v>
      </c>
      <c r="AU240" s="148" t="s">
        <v>153</v>
      </c>
      <c r="AY240" s="13" t="s">
        <v>146</v>
      </c>
      <c r="BE240" s="149">
        <f t="shared" si="64"/>
        <v>0</v>
      </c>
      <c r="BF240" s="149">
        <f t="shared" si="65"/>
        <v>0</v>
      </c>
      <c r="BG240" s="149">
        <f t="shared" si="66"/>
        <v>0</v>
      </c>
      <c r="BH240" s="149">
        <f t="shared" si="67"/>
        <v>0</v>
      </c>
      <c r="BI240" s="149">
        <f t="shared" si="68"/>
        <v>0</v>
      </c>
      <c r="BJ240" s="13" t="s">
        <v>153</v>
      </c>
      <c r="BK240" s="150">
        <f t="shared" si="69"/>
        <v>0</v>
      </c>
      <c r="BL240" s="13" t="s">
        <v>178</v>
      </c>
      <c r="BM240" s="148" t="s">
        <v>1083</v>
      </c>
    </row>
    <row r="241" spans="2:65" s="1" customFormat="1" ht="24.2" customHeight="1">
      <c r="B241" s="136"/>
      <c r="C241" s="151" t="s">
        <v>605</v>
      </c>
      <c r="D241" s="151" t="s">
        <v>235</v>
      </c>
      <c r="E241" s="152" t="s">
        <v>1084</v>
      </c>
      <c r="F241" s="153" t="s">
        <v>1085</v>
      </c>
      <c r="G241" s="154" t="s">
        <v>246</v>
      </c>
      <c r="H241" s="155">
        <v>40</v>
      </c>
      <c r="I241" s="156"/>
      <c r="J241" s="155">
        <f t="shared" si="60"/>
        <v>0</v>
      </c>
      <c r="K241" s="157"/>
      <c r="L241" s="158"/>
      <c r="M241" s="159" t="s">
        <v>1</v>
      </c>
      <c r="N241" s="160" t="s">
        <v>37</v>
      </c>
      <c r="P241" s="146">
        <f t="shared" si="61"/>
        <v>0</v>
      </c>
      <c r="Q241" s="146">
        <v>0</v>
      </c>
      <c r="R241" s="146">
        <f t="shared" si="62"/>
        <v>0</v>
      </c>
      <c r="S241" s="146">
        <v>0</v>
      </c>
      <c r="T241" s="147">
        <f t="shared" si="63"/>
        <v>0</v>
      </c>
      <c r="AR241" s="148" t="s">
        <v>208</v>
      </c>
      <c r="AT241" s="148" t="s">
        <v>235</v>
      </c>
      <c r="AU241" s="148" t="s">
        <v>153</v>
      </c>
      <c r="AY241" s="13" t="s">
        <v>146</v>
      </c>
      <c r="BE241" s="149">
        <f t="shared" si="64"/>
        <v>0</v>
      </c>
      <c r="BF241" s="149">
        <f t="shared" si="65"/>
        <v>0</v>
      </c>
      <c r="BG241" s="149">
        <f t="shared" si="66"/>
        <v>0</v>
      </c>
      <c r="BH241" s="149">
        <f t="shared" si="67"/>
        <v>0</v>
      </c>
      <c r="BI241" s="149">
        <f t="shared" si="68"/>
        <v>0</v>
      </c>
      <c r="BJ241" s="13" t="s">
        <v>153</v>
      </c>
      <c r="BK241" s="150">
        <f t="shared" si="69"/>
        <v>0</v>
      </c>
      <c r="BL241" s="13" t="s">
        <v>178</v>
      </c>
      <c r="BM241" s="148" t="s">
        <v>1086</v>
      </c>
    </row>
    <row r="242" spans="2:65" s="1" customFormat="1" ht="24.2" customHeight="1">
      <c r="B242" s="136"/>
      <c r="C242" s="137" t="s">
        <v>609</v>
      </c>
      <c r="D242" s="137" t="s">
        <v>148</v>
      </c>
      <c r="E242" s="138" t="s">
        <v>1087</v>
      </c>
      <c r="F242" s="139" t="s">
        <v>1088</v>
      </c>
      <c r="G242" s="140" t="s">
        <v>199</v>
      </c>
      <c r="H242" s="141">
        <v>1</v>
      </c>
      <c r="I242" s="142"/>
      <c r="J242" s="141">
        <f t="shared" si="60"/>
        <v>0</v>
      </c>
      <c r="K242" s="143"/>
      <c r="L242" s="28"/>
      <c r="M242" s="144" t="s">
        <v>1</v>
      </c>
      <c r="N242" s="145" t="s">
        <v>37</v>
      </c>
      <c r="P242" s="146">
        <f t="shared" si="61"/>
        <v>0</v>
      </c>
      <c r="Q242" s="146">
        <v>0</v>
      </c>
      <c r="R242" s="146">
        <f t="shared" si="62"/>
        <v>0</v>
      </c>
      <c r="S242" s="146">
        <v>0</v>
      </c>
      <c r="T242" s="147">
        <f t="shared" si="63"/>
        <v>0</v>
      </c>
      <c r="AR242" s="148" t="s">
        <v>178</v>
      </c>
      <c r="AT242" s="148" t="s">
        <v>148</v>
      </c>
      <c r="AU242" s="148" t="s">
        <v>153</v>
      </c>
      <c r="AY242" s="13" t="s">
        <v>146</v>
      </c>
      <c r="BE242" s="149">
        <f t="shared" si="64"/>
        <v>0</v>
      </c>
      <c r="BF242" s="149">
        <f t="shared" si="65"/>
        <v>0</v>
      </c>
      <c r="BG242" s="149">
        <f t="shared" si="66"/>
        <v>0</v>
      </c>
      <c r="BH242" s="149">
        <f t="shared" si="67"/>
        <v>0</v>
      </c>
      <c r="BI242" s="149">
        <f t="shared" si="68"/>
        <v>0</v>
      </c>
      <c r="BJ242" s="13" t="s">
        <v>153</v>
      </c>
      <c r="BK242" s="150">
        <f t="shared" si="69"/>
        <v>0</v>
      </c>
      <c r="BL242" s="13" t="s">
        <v>178</v>
      </c>
      <c r="BM242" s="148" t="s">
        <v>1089</v>
      </c>
    </row>
    <row r="243" spans="2:65" s="1" customFormat="1" ht="24.2" customHeight="1">
      <c r="B243" s="136"/>
      <c r="C243" s="151" t="s">
        <v>613</v>
      </c>
      <c r="D243" s="151" t="s">
        <v>235</v>
      </c>
      <c r="E243" s="152" t="s">
        <v>1090</v>
      </c>
      <c r="F243" s="153" t="s">
        <v>1091</v>
      </c>
      <c r="G243" s="154" t="s">
        <v>199</v>
      </c>
      <c r="H243" s="155">
        <v>1</v>
      </c>
      <c r="I243" s="156"/>
      <c r="J243" s="155">
        <f t="shared" si="60"/>
        <v>0</v>
      </c>
      <c r="K243" s="157"/>
      <c r="L243" s="158"/>
      <c r="M243" s="159" t="s">
        <v>1</v>
      </c>
      <c r="N243" s="160" t="s">
        <v>37</v>
      </c>
      <c r="P243" s="146">
        <f t="shared" si="61"/>
        <v>0</v>
      </c>
      <c r="Q243" s="146">
        <v>0</v>
      </c>
      <c r="R243" s="146">
        <f t="shared" si="62"/>
        <v>0</v>
      </c>
      <c r="S243" s="146">
        <v>0</v>
      </c>
      <c r="T243" s="147">
        <f t="shared" si="63"/>
        <v>0</v>
      </c>
      <c r="AR243" s="148" t="s">
        <v>208</v>
      </c>
      <c r="AT243" s="148" t="s">
        <v>235</v>
      </c>
      <c r="AU243" s="148" t="s">
        <v>153</v>
      </c>
      <c r="AY243" s="13" t="s">
        <v>146</v>
      </c>
      <c r="BE243" s="149">
        <f t="shared" si="64"/>
        <v>0</v>
      </c>
      <c r="BF243" s="149">
        <f t="shared" si="65"/>
        <v>0</v>
      </c>
      <c r="BG243" s="149">
        <f t="shared" si="66"/>
        <v>0</v>
      </c>
      <c r="BH243" s="149">
        <f t="shared" si="67"/>
        <v>0</v>
      </c>
      <c r="BI243" s="149">
        <f t="shared" si="68"/>
        <v>0</v>
      </c>
      <c r="BJ243" s="13" t="s">
        <v>153</v>
      </c>
      <c r="BK243" s="150">
        <f t="shared" si="69"/>
        <v>0</v>
      </c>
      <c r="BL243" s="13" t="s">
        <v>178</v>
      </c>
      <c r="BM243" s="148" t="s">
        <v>1092</v>
      </c>
    </row>
    <row r="244" spans="2:65" s="1" customFormat="1" ht="21.75" customHeight="1">
      <c r="B244" s="136"/>
      <c r="C244" s="137" t="s">
        <v>617</v>
      </c>
      <c r="D244" s="137" t="s">
        <v>148</v>
      </c>
      <c r="E244" s="138" t="s">
        <v>535</v>
      </c>
      <c r="F244" s="139" t="s">
        <v>536</v>
      </c>
      <c r="G244" s="140" t="s">
        <v>199</v>
      </c>
      <c r="H244" s="141">
        <v>2</v>
      </c>
      <c r="I244" s="142"/>
      <c r="J244" s="141">
        <f t="shared" si="60"/>
        <v>0</v>
      </c>
      <c r="K244" s="143"/>
      <c r="L244" s="28"/>
      <c r="M244" s="144" t="s">
        <v>1</v>
      </c>
      <c r="N244" s="145" t="s">
        <v>37</v>
      </c>
      <c r="P244" s="146">
        <f t="shared" si="61"/>
        <v>0</v>
      </c>
      <c r="Q244" s="146">
        <v>0</v>
      </c>
      <c r="R244" s="146">
        <f t="shared" si="62"/>
        <v>0</v>
      </c>
      <c r="S244" s="146">
        <v>0</v>
      </c>
      <c r="T244" s="147">
        <f t="shared" si="63"/>
        <v>0</v>
      </c>
      <c r="AR244" s="148" t="s">
        <v>178</v>
      </c>
      <c r="AT244" s="148" t="s">
        <v>148</v>
      </c>
      <c r="AU244" s="148" t="s">
        <v>153</v>
      </c>
      <c r="AY244" s="13" t="s">
        <v>146</v>
      </c>
      <c r="BE244" s="149">
        <f t="shared" si="64"/>
        <v>0</v>
      </c>
      <c r="BF244" s="149">
        <f t="shared" si="65"/>
        <v>0</v>
      </c>
      <c r="BG244" s="149">
        <f t="shared" si="66"/>
        <v>0</v>
      </c>
      <c r="BH244" s="149">
        <f t="shared" si="67"/>
        <v>0</v>
      </c>
      <c r="BI244" s="149">
        <f t="shared" si="68"/>
        <v>0</v>
      </c>
      <c r="BJ244" s="13" t="s">
        <v>153</v>
      </c>
      <c r="BK244" s="150">
        <f t="shared" si="69"/>
        <v>0</v>
      </c>
      <c r="BL244" s="13" t="s">
        <v>178</v>
      </c>
      <c r="BM244" s="148" t="s">
        <v>1093</v>
      </c>
    </row>
    <row r="245" spans="2:65" s="1" customFormat="1" ht="24.2" customHeight="1">
      <c r="B245" s="136"/>
      <c r="C245" s="151" t="s">
        <v>621</v>
      </c>
      <c r="D245" s="151" t="s">
        <v>235</v>
      </c>
      <c r="E245" s="152" t="s">
        <v>539</v>
      </c>
      <c r="F245" s="153" t="s">
        <v>540</v>
      </c>
      <c r="G245" s="154" t="s">
        <v>199</v>
      </c>
      <c r="H245" s="155">
        <v>2</v>
      </c>
      <c r="I245" s="156"/>
      <c r="J245" s="155">
        <f t="shared" si="60"/>
        <v>0</v>
      </c>
      <c r="K245" s="157"/>
      <c r="L245" s="158"/>
      <c r="M245" s="159" t="s">
        <v>1</v>
      </c>
      <c r="N245" s="160" t="s">
        <v>37</v>
      </c>
      <c r="P245" s="146">
        <f t="shared" si="61"/>
        <v>0</v>
      </c>
      <c r="Q245" s="146">
        <v>0</v>
      </c>
      <c r="R245" s="146">
        <f t="shared" si="62"/>
        <v>0</v>
      </c>
      <c r="S245" s="146">
        <v>0</v>
      </c>
      <c r="T245" s="147">
        <f t="shared" si="63"/>
        <v>0</v>
      </c>
      <c r="AR245" s="148" t="s">
        <v>208</v>
      </c>
      <c r="AT245" s="148" t="s">
        <v>235</v>
      </c>
      <c r="AU245" s="148" t="s">
        <v>153</v>
      </c>
      <c r="AY245" s="13" t="s">
        <v>146</v>
      </c>
      <c r="BE245" s="149">
        <f t="shared" si="64"/>
        <v>0</v>
      </c>
      <c r="BF245" s="149">
        <f t="shared" si="65"/>
        <v>0</v>
      </c>
      <c r="BG245" s="149">
        <f t="shared" si="66"/>
        <v>0</v>
      </c>
      <c r="BH245" s="149">
        <f t="shared" si="67"/>
        <v>0</v>
      </c>
      <c r="BI245" s="149">
        <f t="shared" si="68"/>
        <v>0</v>
      </c>
      <c r="BJ245" s="13" t="s">
        <v>153</v>
      </c>
      <c r="BK245" s="150">
        <f t="shared" si="69"/>
        <v>0</v>
      </c>
      <c r="BL245" s="13" t="s">
        <v>178</v>
      </c>
      <c r="BM245" s="148" t="s">
        <v>1094</v>
      </c>
    </row>
    <row r="246" spans="2:65" s="1" customFormat="1" ht="37.9" customHeight="1">
      <c r="B246" s="136"/>
      <c r="C246" s="137" t="s">
        <v>625</v>
      </c>
      <c r="D246" s="137" t="s">
        <v>148</v>
      </c>
      <c r="E246" s="138" t="s">
        <v>543</v>
      </c>
      <c r="F246" s="139" t="s">
        <v>544</v>
      </c>
      <c r="G246" s="140" t="s">
        <v>246</v>
      </c>
      <c r="H246" s="141">
        <v>4</v>
      </c>
      <c r="I246" s="142"/>
      <c r="J246" s="141">
        <f t="shared" si="60"/>
        <v>0</v>
      </c>
      <c r="K246" s="143"/>
      <c r="L246" s="28"/>
      <c r="M246" s="144" t="s">
        <v>1</v>
      </c>
      <c r="N246" s="145" t="s">
        <v>37</v>
      </c>
      <c r="P246" s="146">
        <f t="shared" si="61"/>
        <v>0</v>
      </c>
      <c r="Q246" s="146">
        <v>0</v>
      </c>
      <c r="R246" s="146">
        <f t="shared" si="62"/>
        <v>0</v>
      </c>
      <c r="S246" s="146">
        <v>0</v>
      </c>
      <c r="T246" s="147">
        <f t="shared" si="63"/>
        <v>0</v>
      </c>
      <c r="AR246" s="148" t="s">
        <v>178</v>
      </c>
      <c r="AT246" s="148" t="s">
        <v>148</v>
      </c>
      <c r="AU246" s="148" t="s">
        <v>153</v>
      </c>
      <c r="AY246" s="13" t="s">
        <v>146</v>
      </c>
      <c r="BE246" s="149">
        <f t="shared" si="64"/>
        <v>0</v>
      </c>
      <c r="BF246" s="149">
        <f t="shared" si="65"/>
        <v>0</v>
      </c>
      <c r="BG246" s="149">
        <f t="shared" si="66"/>
        <v>0</v>
      </c>
      <c r="BH246" s="149">
        <f t="shared" si="67"/>
        <v>0</v>
      </c>
      <c r="BI246" s="149">
        <f t="shared" si="68"/>
        <v>0</v>
      </c>
      <c r="BJ246" s="13" t="s">
        <v>153</v>
      </c>
      <c r="BK246" s="150">
        <f t="shared" si="69"/>
        <v>0</v>
      </c>
      <c r="BL246" s="13" t="s">
        <v>178</v>
      </c>
      <c r="BM246" s="148" t="s">
        <v>1095</v>
      </c>
    </row>
    <row r="247" spans="2:65" s="1" customFormat="1" ht="24.2" customHeight="1">
      <c r="B247" s="136"/>
      <c r="C247" s="137" t="s">
        <v>629</v>
      </c>
      <c r="D247" s="137" t="s">
        <v>148</v>
      </c>
      <c r="E247" s="138" t="s">
        <v>1096</v>
      </c>
      <c r="F247" s="139" t="s">
        <v>1097</v>
      </c>
      <c r="G247" s="140" t="s">
        <v>174</v>
      </c>
      <c r="H247" s="141">
        <v>29.8</v>
      </c>
      <c r="I247" s="142"/>
      <c r="J247" s="141">
        <f t="shared" si="60"/>
        <v>0</v>
      </c>
      <c r="K247" s="143"/>
      <c r="L247" s="28"/>
      <c r="M247" s="144" t="s">
        <v>1</v>
      </c>
      <c r="N247" s="145" t="s">
        <v>37</v>
      </c>
      <c r="P247" s="146">
        <f t="shared" si="61"/>
        <v>0</v>
      </c>
      <c r="Q247" s="146">
        <v>0</v>
      </c>
      <c r="R247" s="146">
        <f t="shared" si="62"/>
        <v>0</v>
      </c>
      <c r="S247" s="146">
        <v>0</v>
      </c>
      <c r="T247" s="147">
        <f t="shared" si="63"/>
        <v>0</v>
      </c>
      <c r="AR247" s="148" t="s">
        <v>178</v>
      </c>
      <c r="AT247" s="148" t="s">
        <v>148</v>
      </c>
      <c r="AU247" s="148" t="s">
        <v>153</v>
      </c>
      <c r="AY247" s="13" t="s">
        <v>146</v>
      </c>
      <c r="BE247" s="149">
        <f t="shared" si="64"/>
        <v>0</v>
      </c>
      <c r="BF247" s="149">
        <f t="shared" si="65"/>
        <v>0</v>
      </c>
      <c r="BG247" s="149">
        <f t="shared" si="66"/>
        <v>0</v>
      </c>
      <c r="BH247" s="149">
        <f t="shared" si="67"/>
        <v>0</v>
      </c>
      <c r="BI247" s="149">
        <f t="shared" si="68"/>
        <v>0</v>
      </c>
      <c r="BJ247" s="13" t="s">
        <v>153</v>
      </c>
      <c r="BK247" s="150">
        <f t="shared" si="69"/>
        <v>0</v>
      </c>
      <c r="BL247" s="13" t="s">
        <v>178</v>
      </c>
      <c r="BM247" s="148" t="s">
        <v>1098</v>
      </c>
    </row>
    <row r="248" spans="2:65" s="1" customFormat="1" ht="37.9" customHeight="1">
      <c r="B248" s="136"/>
      <c r="C248" s="151" t="s">
        <v>633</v>
      </c>
      <c r="D248" s="151" t="s">
        <v>235</v>
      </c>
      <c r="E248" s="152" t="s">
        <v>1099</v>
      </c>
      <c r="F248" s="153" t="s">
        <v>1100</v>
      </c>
      <c r="G248" s="154" t="s">
        <v>174</v>
      </c>
      <c r="H248" s="155">
        <v>32.78</v>
      </c>
      <c r="I248" s="156"/>
      <c r="J248" s="155">
        <f t="shared" si="60"/>
        <v>0</v>
      </c>
      <c r="K248" s="157"/>
      <c r="L248" s="158"/>
      <c r="M248" s="159" t="s">
        <v>1</v>
      </c>
      <c r="N248" s="160" t="s">
        <v>37</v>
      </c>
      <c r="P248" s="146">
        <f t="shared" si="61"/>
        <v>0</v>
      </c>
      <c r="Q248" s="146">
        <v>0</v>
      </c>
      <c r="R248" s="146">
        <f t="shared" si="62"/>
        <v>0</v>
      </c>
      <c r="S248" s="146">
        <v>0</v>
      </c>
      <c r="T248" s="147">
        <f t="shared" si="63"/>
        <v>0</v>
      </c>
      <c r="AR248" s="148" t="s">
        <v>208</v>
      </c>
      <c r="AT248" s="148" t="s">
        <v>235</v>
      </c>
      <c r="AU248" s="148" t="s">
        <v>153</v>
      </c>
      <c r="AY248" s="13" t="s">
        <v>146</v>
      </c>
      <c r="BE248" s="149">
        <f t="shared" si="64"/>
        <v>0</v>
      </c>
      <c r="BF248" s="149">
        <f t="shared" si="65"/>
        <v>0</v>
      </c>
      <c r="BG248" s="149">
        <f t="shared" si="66"/>
        <v>0</v>
      </c>
      <c r="BH248" s="149">
        <f t="shared" si="67"/>
        <v>0</v>
      </c>
      <c r="BI248" s="149">
        <f t="shared" si="68"/>
        <v>0</v>
      </c>
      <c r="BJ248" s="13" t="s">
        <v>153</v>
      </c>
      <c r="BK248" s="150">
        <f t="shared" si="69"/>
        <v>0</v>
      </c>
      <c r="BL248" s="13" t="s">
        <v>178</v>
      </c>
      <c r="BM248" s="148" t="s">
        <v>1101</v>
      </c>
    </row>
    <row r="249" spans="2:65" s="1" customFormat="1" ht="24.2" customHeight="1">
      <c r="B249" s="136"/>
      <c r="C249" s="137" t="s">
        <v>637</v>
      </c>
      <c r="D249" s="137" t="s">
        <v>148</v>
      </c>
      <c r="E249" s="138" t="s">
        <v>555</v>
      </c>
      <c r="F249" s="139" t="s">
        <v>556</v>
      </c>
      <c r="G249" s="140" t="s">
        <v>174</v>
      </c>
      <c r="H249" s="141">
        <v>32.78</v>
      </c>
      <c r="I249" s="142"/>
      <c r="J249" s="141">
        <f t="shared" si="60"/>
        <v>0</v>
      </c>
      <c r="K249" s="143"/>
      <c r="L249" s="28"/>
      <c r="M249" s="144" t="s">
        <v>1</v>
      </c>
      <c r="N249" s="145" t="s">
        <v>37</v>
      </c>
      <c r="P249" s="146">
        <f t="shared" si="61"/>
        <v>0</v>
      </c>
      <c r="Q249" s="146">
        <v>0</v>
      </c>
      <c r="R249" s="146">
        <f t="shared" si="62"/>
        <v>0</v>
      </c>
      <c r="S249" s="146">
        <v>0</v>
      </c>
      <c r="T249" s="147">
        <f t="shared" si="63"/>
        <v>0</v>
      </c>
      <c r="AR249" s="148" t="s">
        <v>178</v>
      </c>
      <c r="AT249" s="148" t="s">
        <v>148</v>
      </c>
      <c r="AU249" s="148" t="s">
        <v>153</v>
      </c>
      <c r="AY249" s="13" t="s">
        <v>146</v>
      </c>
      <c r="BE249" s="149">
        <f t="shared" si="64"/>
        <v>0</v>
      </c>
      <c r="BF249" s="149">
        <f t="shared" si="65"/>
        <v>0</v>
      </c>
      <c r="BG249" s="149">
        <f t="shared" si="66"/>
        <v>0</v>
      </c>
      <c r="BH249" s="149">
        <f t="shared" si="67"/>
        <v>0</v>
      </c>
      <c r="BI249" s="149">
        <f t="shared" si="68"/>
        <v>0</v>
      </c>
      <c r="BJ249" s="13" t="s">
        <v>153</v>
      </c>
      <c r="BK249" s="150">
        <f t="shared" si="69"/>
        <v>0</v>
      </c>
      <c r="BL249" s="13" t="s">
        <v>178</v>
      </c>
      <c r="BM249" s="148" t="s">
        <v>1102</v>
      </c>
    </row>
    <row r="250" spans="2:65" s="1" customFormat="1" ht="33" customHeight="1">
      <c r="B250" s="136"/>
      <c r="C250" s="137" t="s">
        <v>641</v>
      </c>
      <c r="D250" s="137" t="s">
        <v>148</v>
      </c>
      <c r="E250" s="138" t="s">
        <v>1103</v>
      </c>
      <c r="F250" s="139" t="s">
        <v>1104</v>
      </c>
      <c r="G250" s="140" t="s">
        <v>246</v>
      </c>
      <c r="H250" s="141">
        <v>24</v>
      </c>
      <c r="I250" s="142"/>
      <c r="J250" s="141">
        <f t="shared" si="60"/>
        <v>0</v>
      </c>
      <c r="K250" s="143"/>
      <c r="L250" s="28"/>
      <c r="M250" s="144" t="s">
        <v>1</v>
      </c>
      <c r="N250" s="145" t="s">
        <v>37</v>
      </c>
      <c r="P250" s="146">
        <f t="shared" si="61"/>
        <v>0</v>
      </c>
      <c r="Q250" s="146">
        <v>0</v>
      </c>
      <c r="R250" s="146">
        <f t="shared" si="62"/>
        <v>0</v>
      </c>
      <c r="S250" s="146">
        <v>0</v>
      </c>
      <c r="T250" s="147">
        <f t="shared" si="63"/>
        <v>0</v>
      </c>
      <c r="AR250" s="148" t="s">
        <v>178</v>
      </c>
      <c r="AT250" s="148" t="s">
        <v>148</v>
      </c>
      <c r="AU250" s="148" t="s">
        <v>153</v>
      </c>
      <c r="AY250" s="13" t="s">
        <v>146</v>
      </c>
      <c r="BE250" s="149">
        <f t="shared" si="64"/>
        <v>0</v>
      </c>
      <c r="BF250" s="149">
        <f t="shared" si="65"/>
        <v>0</v>
      </c>
      <c r="BG250" s="149">
        <f t="shared" si="66"/>
        <v>0</v>
      </c>
      <c r="BH250" s="149">
        <f t="shared" si="67"/>
        <v>0</v>
      </c>
      <c r="BI250" s="149">
        <f t="shared" si="68"/>
        <v>0</v>
      </c>
      <c r="BJ250" s="13" t="s">
        <v>153</v>
      </c>
      <c r="BK250" s="150">
        <f t="shared" si="69"/>
        <v>0</v>
      </c>
      <c r="BL250" s="13" t="s">
        <v>178</v>
      </c>
      <c r="BM250" s="148" t="s">
        <v>1105</v>
      </c>
    </row>
    <row r="251" spans="2:65" s="1" customFormat="1" ht="24.2" customHeight="1">
      <c r="B251" s="136"/>
      <c r="C251" s="151" t="s">
        <v>512</v>
      </c>
      <c r="D251" s="151" t="s">
        <v>235</v>
      </c>
      <c r="E251" s="152" t="s">
        <v>1106</v>
      </c>
      <c r="F251" s="153" t="s">
        <v>1107</v>
      </c>
      <c r="G251" s="154" t="s">
        <v>199</v>
      </c>
      <c r="H251" s="155">
        <v>192</v>
      </c>
      <c r="I251" s="156"/>
      <c r="J251" s="155">
        <f t="shared" si="60"/>
        <v>0</v>
      </c>
      <c r="K251" s="157"/>
      <c r="L251" s="158"/>
      <c r="M251" s="159" t="s">
        <v>1</v>
      </c>
      <c r="N251" s="160" t="s">
        <v>37</v>
      </c>
      <c r="P251" s="146">
        <f t="shared" si="61"/>
        <v>0</v>
      </c>
      <c r="Q251" s="146">
        <v>0</v>
      </c>
      <c r="R251" s="146">
        <f t="shared" si="62"/>
        <v>0</v>
      </c>
      <c r="S251" s="146">
        <v>0</v>
      </c>
      <c r="T251" s="147">
        <f t="shared" si="63"/>
        <v>0</v>
      </c>
      <c r="AR251" s="148" t="s">
        <v>208</v>
      </c>
      <c r="AT251" s="148" t="s">
        <v>235</v>
      </c>
      <c r="AU251" s="148" t="s">
        <v>153</v>
      </c>
      <c r="AY251" s="13" t="s">
        <v>146</v>
      </c>
      <c r="BE251" s="149">
        <f t="shared" si="64"/>
        <v>0</v>
      </c>
      <c r="BF251" s="149">
        <f t="shared" si="65"/>
        <v>0</v>
      </c>
      <c r="BG251" s="149">
        <f t="shared" si="66"/>
        <v>0</v>
      </c>
      <c r="BH251" s="149">
        <f t="shared" si="67"/>
        <v>0</v>
      </c>
      <c r="BI251" s="149">
        <f t="shared" si="68"/>
        <v>0</v>
      </c>
      <c r="BJ251" s="13" t="s">
        <v>153</v>
      </c>
      <c r="BK251" s="150">
        <f t="shared" si="69"/>
        <v>0</v>
      </c>
      <c r="BL251" s="13" t="s">
        <v>178</v>
      </c>
      <c r="BM251" s="148" t="s">
        <v>1108</v>
      </c>
    </row>
    <row r="252" spans="2:65" s="1" customFormat="1" ht="24.2" customHeight="1">
      <c r="B252" s="136"/>
      <c r="C252" s="151" t="s">
        <v>648</v>
      </c>
      <c r="D252" s="151" t="s">
        <v>235</v>
      </c>
      <c r="E252" s="152" t="s">
        <v>1109</v>
      </c>
      <c r="F252" s="153" t="s">
        <v>1110</v>
      </c>
      <c r="G252" s="154" t="s">
        <v>174</v>
      </c>
      <c r="H252" s="155">
        <v>7.59</v>
      </c>
      <c r="I252" s="156"/>
      <c r="J252" s="155">
        <f t="shared" si="60"/>
        <v>0</v>
      </c>
      <c r="K252" s="157"/>
      <c r="L252" s="158"/>
      <c r="M252" s="159" t="s">
        <v>1</v>
      </c>
      <c r="N252" s="160" t="s">
        <v>37</v>
      </c>
      <c r="P252" s="146">
        <f t="shared" si="61"/>
        <v>0</v>
      </c>
      <c r="Q252" s="146">
        <v>0</v>
      </c>
      <c r="R252" s="146">
        <f t="shared" si="62"/>
        <v>0</v>
      </c>
      <c r="S252" s="146">
        <v>0</v>
      </c>
      <c r="T252" s="147">
        <f t="shared" si="63"/>
        <v>0</v>
      </c>
      <c r="AR252" s="148" t="s">
        <v>208</v>
      </c>
      <c r="AT252" s="148" t="s">
        <v>235</v>
      </c>
      <c r="AU252" s="148" t="s">
        <v>153</v>
      </c>
      <c r="AY252" s="13" t="s">
        <v>146</v>
      </c>
      <c r="BE252" s="149">
        <f t="shared" si="64"/>
        <v>0</v>
      </c>
      <c r="BF252" s="149">
        <f t="shared" si="65"/>
        <v>0</v>
      </c>
      <c r="BG252" s="149">
        <f t="shared" si="66"/>
        <v>0</v>
      </c>
      <c r="BH252" s="149">
        <f t="shared" si="67"/>
        <v>0</v>
      </c>
      <c r="BI252" s="149">
        <f t="shared" si="68"/>
        <v>0</v>
      </c>
      <c r="BJ252" s="13" t="s">
        <v>153</v>
      </c>
      <c r="BK252" s="150">
        <f t="shared" si="69"/>
        <v>0</v>
      </c>
      <c r="BL252" s="13" t="s">
        <v>178</v>
      </c>
      <c r="BM252" s="148" t="s">
        <v>1111</v>
      </c>
    </row>
    <row r="253" spans="2:65" s="1" customFormat="1" ht="24.2" customHeight="1">
      <c r="B253" s="136"/>
      <c r="C253" s="137" t="s">
        <v>652</v>
      </c>
      <c r="D253" s="137" t="s">
        <v>148</v>
      </c>
      <c r="E253" s="138" t="s">
        <v>1112</v>
      </c>
      <c r="F253" s="139" t="s">
        <v>1113</v>
      </c>
      <c r="G253" s="140" t="s">
        <v>174</v>
      </c>
      <c r="H253" s="141">
        <v>24</v>
      </c>
      <c r="I253" s="142"/>
      <c r="J253" s="141">
        <f t="shared" si="60"/>
        <v>0</v>
      </c>
      <c r="K253" s="143"/>
      <c r="L253" s="28"/>
      <c r="M253" s="144" t="s">
        <v>1</v>
      </c>
      <c r="N253" s="145" t="s">
        <v>37</v>
      </c>
      <c r="P253" s="146">
        <f t="shared" si="61"/>
        <v>0</v>
      </c>
      <c r="Q253" s="146">
        <v>0</v>
      </c>
      <c r="R253" s="146">
        <f t="shared" si="62"/>
        <v>0</v>
      </c>
      <c r="S253" s="146">
        <v>0</v>
      </c>
      <c r="T253" s="147">
        <f t="shared" si="63"/>
        <v>0</v>
      </c>
      <c r="AR253" s="148" t="s">
        <v>178</v>
      </c>
      <c r="AT253" s="148" t="s">
        <v>148</v>
      </c>
      <c r="AU253" s="148" t="s">
        <v>153</v>
      </c>
      <c r="AY253" s="13" t="s">
        <v>146</v>
      </c>
      <c r="BE253" s="149">
        <f t="shared" si="64"/>
        <v>0</v>
      </c>
      <c r="BF253" s="149">
        <f t="shared" si="65"/>
        <v>0</v>
      </c>
      <c r="BG253" s="149">
        <f t="shared" si="66"/>
        <v>0</v>
      </c>
      <c r="BH253" s="149">
        <f t="shared" si="67"/>
        <v>0</v>
      </c>
      <c r="BI253" s="149">
        <f t="shared" si="68"/>
        <v>0</v>
      </c>
      <c r="BJ253" s="13" t="s">
        <v>153</v>
      </c>
      <c r="BK253" s="150">
        <f t="shared" si="69"/>
        <v>0</v>
      </c>
      <c r="BL253" s="13" t="s">
        <v>178</v>
      </c>
      <c r="BM253" s="148" t="s">
        <v>1114</v>
      </c>
    </row>
    <row r="254" spans="2:65" s="1" customFormat="1" ht="37.9" customHeight="1">
      <c r="B254" s="136"/>
      <c r="C254" s="151" t="s">
        <v>656</v>
      </c>
      <c r="D254" s="151" t="s">
        <v>235</v>
      </c>
      <c r="E254" s="152" t="s">
        <v>1115</v>
      </c>
      <c r="F254" s="153" t="s">
        <v>1116</v>
      </c>
      <c r="G254" s="154" t="s">
        <v>151</v>
      </c>
      <c r="H254" s="155">
        <v>1.08</v>
      </c>
      <c r="I254" s="156"/>
      <c r="J254" s="155">
        <f t="shared" si="60"/>
        <v>0</v>
      </c>
      <c r="K254" s="157"/>
      <c r="L254" s="158"/>
      <c r="M254" s="159" t="s">
        <v>1</v>
      </c>
      <c r="N254" s="160" t="s">
        <v>37</v>
      </c>
      <c r="P254" s="146">
        <f t="shared" si="61"/>
        <v>0</v>
      </c>
      <c r="Q254" s="146">
        <v>0</v>
      </c>
      <c r="R254" s="146">
        <f t="shared" si="62"/>
        <v>0</v>
      </c>
      <c r="S254" s="146">
        <v>0</v>
      </c>
      <c r="T254" s="147">
        <f t="shared" si="63"/>
        <v>0</v>
      </c>
      <c r="AR254" s="148" t="s">
        <v>208</v>
      </c>
      <c r="AT254" s="148" t="s">
        <v>235</v>
      </c>
      <c r="AU254" s="148" t="s">
        <v>153</v>
      </c>
      <c r="AY254" s="13" t="s">
        <v>146</v>
      </c>
      <c r="BE254" s="149">
        <f t="shared" si="64"/>
        <v>0</v>
      </c>
      <c r="BF254" s="149">
        <f t="shared" si="65"/>
        <v>0</v>
      </c>
      <c r="BG254" s="149">
        <f t="shared" si="66"/>
        <v>0</v>
      </c>
      <c r="BH254" s="149">
        <f t="shared" si="67"/>
        <v>0</v>
      </c>
      <c r="BI254" s="149">
        <f t="shared" si="68"/>
        <v>0</v>
      </c>
      <c r="BJ254" s="13" t="s">
        <v>153</v>
      </c>
      <c r="BK254" s="150">
        <f t="shared" si="69"/>
        <v>0</v>
      </c>
      <c r="BL254" s="13" t="s">
        <v>178</v>
      </c>
      <c r="BM254" s="148" t="s">
        <v>1117</v>
      </c>
    </row>
    <row r="255" spans="2:65" s="1" customFormat="1" ht="24.2" customHeight="1">
      <c r="B255" s="136"/>
      <c r="C255" s="137" t="s">
        <v>660</v>
      </c>
      <c r="D255" s="137" t="s">
        <v>148</v>
      </c>
      <c r="E255" s="138" t="s">
        <v>559</v>
      </c>
      <c r="F255" s="139" t="s">
        <v>560</v>
      </c>
      <c r="G255" s="140" t="s">
        <v>185</v>
      </c>
      <c r="H255" s="141">
        <v>2.5000000000000001E-2</v>
      </c>
      <c r="I255" s="142"/>
      <c r="J255" s="141">
        <f t="shared" si="60"/>
        <v>0</v>
      </c>
      <c r="K255" s="143"/>
      <c r="L255" s="28"/>
      <c r="M255" s="144" t="s">
        <v>1</v>
      </c>
      <c r="N255" s="145" t="s">
        <v>37</v>
      </c>
      <c r="P255" s="146">
        <f t="shared" si="61"/>
        <v>0</v>
      </c>
      <c r="Q255" s="146">
        <v>0</v>
      </c>
      <c r="R255" s="146">
        <f t="shared" si="62"/>
        <v>0</v>
      </c>
      <c r="S255" s="146">
        <v>0</v>
      </c>
      <c r="T255" s="147">
        <f t="shared" si="63"/>
        <v>0</v>
      </c>
      <c r="AR255" s="148" t="s">
        <v>178</v>
      </c>
      <c r="AT255" s="148" t="s">
        <v>148</v>
      </c>
      <c r="AU255" s="148" t="s">
        <v>153</v>
      </c>
      <c r="AY255" s="13" t="s">
        <v>146</v>
      </c>
      <c r="BE255" s="149">
        <f t="shared" si="64"/>
        <v>0</v>
      </c>
      <c r="BF255" s="149">
        <f t="shared" si="65"/>
        <v>0</v>
      </c>
      <c r="BG255" s="149">
        <f t="shared" si="66"/>
        <v>0</v>
      </c>
      <c r="BH255" s="149">
        <f t="shared" si="67"/>
        <v>0</v>
      </c>
      <c r="BI255" s="149">
        <f t="shared" si="68"/>
        <v>0</v>
      </c>
      <c r="BJ255" s="13" t="s">
        <v>153</v>
      </c>
      <c r="BK255" s="150">
        <f t="shared" si="69"/>
        <v>0</v>
      </c>
      <c r="BL255" s="13" t="s">
        <v>178</v>
      </c>
      <c r="BM255" s="148" t="s">
        <v>1118</v>
      </c>
    </row>
    <row r="256" spans="2:65" s="11" customFormat="1" ht="22.9" customHeight="1">
      <c r="B256" s="125"/>
      <c r="D256" s="126" t="s">
        <v>70</v>
      </c>
      <c r="E256" s="134" t="s">
        <v>1119</v>
      </c>
      <c r="F256" s="134" t="s">
        <v>1120</v>
      </c>
      <c r="I256" s="128"/>
      <c r="J256" s="135">
        <f>BK256</f>
        <v>0</v>
      </c>
      <c r="L256" s="125"/>
      <c r="M256" s="129"/>
      <c r="P256" s="130">
        <f>SUM(P257:P265)</f>
        <v>0</v>
      </c>
      <c r="R256" s="130">
        <f>SUM(R257:R265)</f>
        <v>0</v>
      </c>
      <c r="T256" s="131">
        <f>SUM(T257:T265)</f>
        <v>0</v>
      </c>
      <c r="AR256" s="126" t="s">
        <v>153</v>
      </c>
      <c r="AT256" s="132" t="s">
        <v>70</v>
      </c>
      <c r="AU256" s="132" t="s">
        <v>79</v>
      </c>
      <c r="AY256" s="126" t="s">
        <v>146</v>
      </c>
      <c r="BK256" s="133">
        <f>SUM(BK257:BK265)</f>
        <v>0</v>
      </c>
    </row>
    <row r="257" spans="2:65" s="1" customFormat="1" ht="24.2" customHeight="1">
      <c r="B257" s="136"/>
      <c r="C257" s="137" t="s">
        <v>664</v>
      </c>
      <c r="D257" s="137" t="s">
        <v>148</v>
      </c>
      <c r="E257" s="138" t="s">
        <v>1121</v>
      </c>
      <c r="F257" s="139" t="s">
        <v>1122</v>
      </c>
      <c r="G257" s="140" t="s">
        <v>174</v>
      </c>
      <c r="H257" s="141">
        <v>15.81</v>
      </c>
      <c r="I257" s="142"/>
      <c r="J257" s="141">
        <f t="shared" ref="J257:J265" si="70">ROUND(I257*H257,3)</f>
        <v>0</v>
      </c>
      <c r="K257" s="143"/>
      <c r="L257" s="28"/>
      <c r="M257" s="144" t="s">
        <v>1</v>
      </c>
      <c r="N257" s="145" t="s">
        <v>37</v>
      </c>
      <c r="P257" s="146">
        <f t="shared" ref="P257:P265" si="71">O257*H257</f>
        <v>0</v>
      </c>
      <c r="Q257" s="146">
        <v>0</v>
      </c>
      <c r="R257" s="146">
        <f t="shared" ref="R257:R265" si="72">Q257*H257</f>
        <v>0</v>
      </c>
      <c r="S257" s="146">
        <v>0</v>
      </c>
      <c r="T257" s="147">
        <f t="shared" ref="T257:T265" si="73">S257*H257</f>
        <v>0</v>
      </c>
      <c r="AR257" s="148" t="s">
        <v>178</v>
      </c>
      <c r="AT257" s="148" t="s">
        <v>148</v>
      </c>
      <c r="AU257" s="148" t="s">
        <v>153</v>
      </c>
      <c r="AY257" s="13" t="s">
        <v>146</v>
      </c>
      <c r="BE257" s="149">
        <f t="shared" ref="BE257:BE265" si="74">IF(N257="základná",J257,0)</f>
        <v>0</v>
      </c>
      <c r="BF257" s="149">
        <f t="shared" ref="BF257:BF265" si="75">IF(N257="znížená",J257,0)</f>
        <v>0</v>
      </c>
      <c r="BG257" s="149">
        <f t="shared" ref="BG257:BG265" si="76">IF(N257="zákl. prenesená",J257,0)</f>
        <v>0</v>
      </c>
      <c r="BH257" s="149">
        <f t="shared" ref="BH257:BH265" si="77">IF(N257="zníž. prenesená",J257,0)</f>
        <v>0</v>
      </c>
      <c r="BI257" s="149">
        <f t="shared" ref="BI257:BI265" si="78">IF(N257="nulová",J257,0)</f>
        <v>0</v>
      </c>
      <c r="BJ257" s="13" t="s">
        <v>153</v>
      </c>
      <c r="BK257" s="150">
        <f t="shared" ref="BK257:BK265" si="79">ROUND(I257*H257,3)</f>
        <v>0</v>
      </c>
      <c r="BL257" s="13" t="s">
        <v>178</v>
      </c>
      <c r="BM257" s="148" t="s">
        <v>1123</v>
      </c>
    </row>
    <row r="258" spans="2:65" s="1" customFormat="1" ht="21.75" customHeight="1">
      <c r="B258" s="136"/>
      <c r="C258" s="151" t="s">
        <v>668</v>
      </c>
      <c r="D258" s="151" t="s">
        <v>235</v>
      </c>
      <c r="E258" s="152" t="s">
        <v>1124</v>
      </c>
      <c r="F258" s="153" t="s">
        <v>1125</v>
      </c>
      <c r="G258" s="154" t="s">
        <v>174</v>
      </c>
      <c r="H258" s="155">
        <v>17.390999999999998</v>
      </c>
      <c r="I258" s="156"/>
      <c r="J258" s="155">
        <f t="shared" si="70"/>
        <v>0</v>
      </c>
      <c r="K258" s="157"/>
      <c r="L258" s="158"/>
      <c r="M258" s="159" t="s">
        <v>1</v>
      </c>
      <c r="N258" s="160" t="s">
        <v>37</v>
      </c>
      <c r="P258" s="146">
        <f t="shared" si="71"/>
        <v>0</v>
      </c>
      <c r="Q258" s="146">
        <v>0</v>
      </c>
      <c r="R258" s="146">
        <f t="shared" si="72"/>
        <v>0</v>
      </c>
      <c r="S258" s="146">
        <v>0</v>
      </c>
      <c r="T258" s="147">
        <f t="shared" si="73"/>
        <v>0</v>
      </c>
      <c r="AR258" s="148" t="s">
        <v>208</v>
      </c>
      <c r="AT258" s="148" t="s">
        <v>235</v>
      </c>
      <c r="AU258" s="148" t="s">
        <v>153</v>
      </c>
      <c r="AY258" s="13" t="s">
        <v>146</v>
      </c>
      <c r="BE258" s="149">
        <f t="shared" si="74"/>
        <v>0</v>
      </c>
      <c r="BF258" s="149">
        <f t="shared" si="75"/>
        <v>0</v>
      </c>
      <c r="BG258" s="149">
        <f t="shared" si="76"/>
        <v>0</v>
      </c>
      <c r="BH258" s="149">
        <f t="shared" si="77"/>
        <v>0</v>
      </c>
      <c r="BI258" s="149">
        <f t="shared" si="78"/>
        <v>0</v>
      </c>
      <c r="BJ258" s="13" t="s">
        <v>153</v>
      </c>
      <c r="BK258" s="150">
        <f t="shared" si="79"/>
        <v>0</v>
      </c>
      <c r="BL258" s="13" t="s">
        <v>178</v>
      </c>
      <c r="BM258" s="148" t="s">
        <v>1126</v>
      </c>
    </row>
    <row r="259" spans="2:65" s="1" customFormat="1" ht="33" customHeight="1">
      <c r="B259" s="136"/>
      <c r="C259" s="137" t="s">
        <v>672</v>
      </c>
      <c r="D259" s="137" t="s">
        <v>148</v>
      </c>
      <c r="E259" s="138" t="s">
        <v>1127</v>
      </c>
      <c r="F259" s="139" t="s">
        <v>1128</v>
      </c>
      <c r="G259" s="140" t="s">
        <v>174</v>
      </c>
      <c r="H259" s="141">
        <v>36.72</v>
      </c>
      <c r="I259" s="142"/>
      <c r="J259" s="141">
        <f t="shared" si="70"/>
        <v>0</v>
      </c>
      <c r="K259" s="143"/>
      <c r="L259" s="28"/>
      <c r="M259" s="144" t="s">
        <v>1</v>
      </c>
      <c r="N259" s="145" t="s">
        <v>37</v>
      </c>
      <c r="P259" s="146">
        <f t="shared" si="71"/>
        <v>0</v>
      </c>
      <c r="Q259" s="146">
        <v>0</v>
      </c>
      <c r="R259" s="146">
        <f t="shared" si="72"/>
        <v>0</v>
      </c>
      <c r="S259" s="146">
        <v>0</v>
      </c>
      <c r="T259" s="147">
        <f t="shared" si="73"/>
        <v>0</v>
      </c>
      <c r="AR259" s="148" t="s">
        <v>178</v>
      </c>
      <c r="AT259" s="148" t="s">
        <v>148</v>
      </c>
      <c r="AU259" s="148" t="s">
        <v>153</v>
      </c>
      <c r="AY259" s="13" t="s">
        <v>146</v>
      </c>
      <c r="BE259" s="149">
        <f t="shared" si="74"/>
        <v>0</v>
      </c>
      <c r="BF259" s="149">
        <f t="shared" si="75"/>
        <v>0</v>
      </c>
      <c r="BG259" s="149">
        <f t="shared" si="76"/>
        <v>0</v>
      </c>
      <c r="BH259" s="149">
        <f t="shared" si="77"/>
        <v>0</v>
      </c>
      <c r="BI259" s="149">
        <f t="shared" si="78"/>
        <v>0</v>
      </c>
      <c r="BJ259" s="13" t="s">
        <v>153</v>
      </c>
      <c r="BK259" s="150">
        <f t="shared" si="79"/>
        <v>0</v>
      </c>
      <c r="BL259" s="13" t="s">
        <v>178</v>
      </c>
      <c r="BM259" s="148" t="s">
        <v>1129</v>
      </c>
    </row>
    <row r="260" spans="2:65" s="1" customFormat="1" ht="33" customHeight="1">
      <c r="B260" s="136"/>
      <c r="C260" s="151" t="s">
        <v>676</v>
      </c>
      <c r="D260" s="151" t="s">
        <v>235</v>
      </c>
      <c r="E260" s="152" t="s">
        <v>1130</v>
      </c>
      <c r="F260" s="153" t="s">
        <v>1131</v>
      </c>
      <c r="G260" s="154" t="s">
        <v>151</v>
      </c>
      <c r="H260" s="155">
        <v>1.0089999999999999</v>
      </c>
      <c r="I260" s="156"/>
      <c r="J260" s="155">
        <f t="shared" si="70"/>
        <v>0</v>
      </c>
      <c r="K260" s="157"/>
      <c r="L260" s="158"/>
      <c r="M260" s="159" t="s">
        <v>1</v>
      </c>
      <c r="N260" s="160" t="s">
        <v>37</v>
      </c>
      <c r="P260" s="146">
        <f t="shared" si="71"/>
        <v>0</v>
      </c>
      <c r="Q260" s="146">
        <v>0</v>
      </c>
      <c r="R260" s="146">
        <f t="shared" si="72"/>
        <v>0</v>
      </c>
      <c r="S260" s="146">
        <v>0</v>
      </c>
      <c r="T260" s="147">
        <f t="shared" si="73"/>
        <v>0</v>
      </c>
      <c r="AR260" s="148" t="s">
        <v>208</v>
      </c>
      <c r="AT260" s="148" t="s">
        <v>235</v>
      </c>
      <c r="AU260" s="148" t="s">
        <v>153</v>
      </c>
      <c r="AY260" s="13" t="s">
        <v>146</v>
      </c>
      <c r="BE260" s="149">
        <f t="shared" si="74"/>
        <v>0</v>
      </c>
      <c r="BF260" s="149">
        <f t="shared" si="75"/>
        <v>0</v>
      </c>
      <c r="BG260" s="149">
        <f t="shared" si="76"/>
        <v>0</v>
      </c>
      <c r="BH260" s="149">
        <f t="shared" si="77"/>
        <v>0</v>
      </c>
      <c r="BI260" s="149">
        <f t="shared" si="78"/>
        <v>0</v>
      </c>
      <c r="BJ260" s="13" t="s">
        <v>153</v>
      </c>
      <c r="BK260" s="150">
        <f t="shared" si="79"/>
        <v>0</v>
      </c>
      <c r="BL260" s="13" t="s">
        <v>178</v>
      </c>
      <c r="BM260" s="148" t="s">
        <v>1132</v>
      </c>
    </row>
    <row r="261" spans="2:65" s="1" customFormat="1" ht="24.2" customHeight="1">
      <c r="B261" s="136"/>
      <c r="C261" s="137" t="s">
        <v>681</v>
      </c>
      <c r="D261" s="137" t="s">
        <v>148</v>
      </c>
      <c r="E261" s="138" t="s">
        <v>1133</v>
      </c>
      <c r="F261" s="139" t="s">
        <v>1134</v>
      </c>
      <c r="G261" s="140" t="s">
        <v>174</v>
      </c>
      <c r="H261" s="141">
        <v>36.72</v>
      </c>
      <c r="I261" s="142"/>
      <c r="J261" s="141">
        <f t="shared" si="70"/>
        <v>0</v>
      </c>
      <c r="K261" s="143"/>
      <c r="L261" s="28"/>
      <c r="M261" s="144" t="s">
        <v>1</v>
      </c>
      <c r="N261" s="145" t="s">
        <v>37</v>
      </c>
      <c r="P261" s="146">
        <f t="shared" si="71"/>
        <v>0</v>
      </c>
      <c r="Q261" s="146">
        <v>0</v>
      </c>
      <c r="R261" s="146">
        <f t="shared" si="72"/>
        <v>0</v>
      </c>
      <c r="S261" s="146">
        <v>0</v>
      </c>
      <c r="T261" s="147">
        <f t="shared" si="73"/>
        <v>0</v>
      </c>
      <c r="AR261" s="148" t="s">
        <v>178</v>
      </c>
      <c r="AT261" s="148" t="s">
        <v>148</v>
      </c>
      <c r="AU261" s="148" t="s">
        <v>153</v>
      </c>
      <c r="AY261" s="13" t="s">
        <v>146</v>
      </c>
      <c r="BE261" s="149">
        <f t="shared" si="74"/>
        <v>0</v>
      </c>
      <c r="BF261" s="149">
        <f t="shared" si="75"/>
        <v>0</v>
      </c>
      <c r="BG261" s="149">
        <f t="shared" si="76"/>
        <v>0</v>
      </c>
      <c r="BH261" s="149">
        <f t="shared" si="77"/>
        <v>0</v>
      </c>
      <c r="BI261" s="149">
        <f t="shared" si="78"/>
        <v>0</v>
      </c>
      <c r="BJ261" s="13" t="s">
        <v>153</v>
      </c>
      <c r="BK261" s="150">
        <f t="shared" si="79"/>
        <v>0</v>
      </c>
      <c r="BL261" s="13" t="s">
        <v>178</v>
      </c>
      <c r="BM261" s="148" t="s">
        <v>1135</v>
      </c>
    </row>
    <row r="262" spans="2:65" s="1" customFormat="1" ht="24.2" customHeight="1">
      <c r="B262" s="136"/>
      <c r="C262" s="151" t="s">
        <v>685</v>
      </c>
      <c r="D262" s="151" t="s">
        <v>235</v>
      </c>
      <c r="E262" s="152" t="s">
        <v>1136</v>
      </c>
      <c r="F262" s="153" t="s">
        <v>1137</v>
      </c>
      <c r="G262" s="154" t="s">
        <v>174</v>
      </c>
      <c r="H262" s="155">
        <v>74.909000000000006</v>
      </c>
      <c r="I262" s="156"/>
      <c r="J262" s="155">
        <f t="shared" si="70"/>
        <v>0</v>
      </c>
      <c r="K262" s="157"/>
      <c r="L262" s="158"/>
      <c r="M262" s="159" t="s">
        <v>1</v>
      </c>
      <c r="N262" s="160" t="s">
        <v>37</v>
      </c>
      <c r="P262" s="146">
        <f t="shared" si="71"/>
        <v>0</v>
      </c>
      <c r="Q262" s="146">
        <v>0</v>
      </c>
      <c r="R262" s="146">
        <f t="shared" si="72"/>
        <v>0</v>
      </c>
      <c r="S262" s="146">
        <v>0</v>
      </c>
      <c r="T262" s="147">
        <f t="shared" si="73"/>
        <v>0</v>
      </c>
      <c r="AR262" s="148" t="s">
        <v>208</v>
      </c>
      <c r="AT262" s="148" t="s">
        <v>235</v>
      </c>
      <c r="AU262" s="148" t="s">
        <v>153</v>
      </c>
      <c r="AY262" s="13" t="s">
        <v>146</v>
      </c>
      <c r="BE262" s="149">
        <f t="shared" si="74"/>
        <v>0</v>
      </c>
      <c r="BF262" s="149">
        <f t="shared" si="75"/>
        <v>0</v>
      </c>
      <c r="BG262" s="149">
        <f t="shared" si="76"/>
        <v>0</v>
      </c>
      <c r="BH262" s="149">
        <f t="shared" si="77"/>
        <v>0</v>
      </c>
      <c r="BI262" s="149">
        <f t="shared" si="78"/>
        <v>0</v>
      </c>
      <c r="BJ262" s="13" t="s">
        <v>153</v>
      </c>
      <c r="BK262" s="150">
        <f t="shared" si="79"/>
        <v>0</v>
      </c>
      <c r="BL262" s="13" t="s">
        <v>178</v>
      </c>
      <c r="BM262" s="148" t="s">
        <v>1138</v>
      </c>
    </row>
    <row r="263" spans="2:65" s="1" customFormat="1" ht="21.75" customHeight="1">
      <c r="B263" s="136"/>
      <c r="C263" s="151" t="s">
        <v>690</v>
      </c>
      <c r="D263" s="151" t="s">
        <v>235</v>
      </c>
      <c r="E263" s="152" t="s">
        <v>1139</v>
      </c>
      <c r="F263" s="153" t="s">
        <v>1140</v>
      </c>
      <c r="G263" s="154" t="s">
        <v>199</v>
      </c>
      <c r="H263" s="155">
        <v>1</v>
      </c>
      <c r="I263" s="156"/>
      <c r="J263" s="155">
        <f t="shared" si="70"/>
        <v>0</v>
      </c>
      <c r="K263" s="157"/>
      <c r="L263" s="158"/>
      <c r="M263" s="159" t="s">
        <v>1</v>
      </c>
      <c r="N263" s="160" t="s">
        <v>37</v>
      </c>
      <c r="P263" s="146">
        <f t="shared" si="71"/>
        <v>0</v>
      </c>
      <c r="Q263" s="146">
        <v>0</v>
      </c>
      <c r="R263" s="146">
        <f t="shared" si="72"/>
        <v>0</v>
      </c>
      <c r="S263" s="146">
        <v>0</v>
      </c>
      <c r="T263" s="147">
        <f t="shared" si="73"/>
        <v>0</v>
      </c>
      <c r="AR263" s="148" t="s">
        <v>208</v>
      </c>
      <c r="AT263" s="148" t="s">
        <v>235</v>
      </c>
      <c r="AU263" s="148" t="s">
        <v>153</v>
      </c>
      <c r="AY263" s="13" t="s">
        <v>146</v>
      </c>
      <c r="BE263" s="149">
        <f t="shared" si="74"/>
        <v>0</v>
      </c>
      <c r="BF263" s="149">
        <f t="shared" si="75"/>
        <v>0</v>
      </c>
      <c r="BG263" s="149">
        <f t="shared" si="76"/>
        <v>0</v>
      </c>
      <c r="BH263" s="149">
        <f t="shared" si="77"/>
        <v>0</v>
      </c>
      <c r="BI263" s="149">
        <f t="shared" si="78"/>
        <v>0</v>
      </c>
      <c r="BJ263" s="13" t="s">
        <v>153</v>
      </c>
      <c r="BK263" s="150">
        <f t="shared" si="79"/>
        <v>0</v>
      </c>
      <c r="BL263" s="13" t="s">
        <v>178</v>
      </c>
      <c r="BM263" s="148" t="s">
        <v>1141</v>
      </c>
    </row>
    <row r="264" spans="2:65" s="1" customFormat="1" ht="24.2" customHeight="1">
      <c r="B264" s="136"/>
      <c r="C264" s="137" t="s">
        <v>694</v>
      </c>
      <c r="D264" s="137" t="s">
        <v>148</v>
      </c>
      <c r="E264" s="138" t="s">
        <v>1142</v>
      </c>
      <c r="F264" s="139" t="s">
        <v>1143</v>
      </c>
      <c r="G264" s="140" t="s">
        <v>1144</v>
      </c>
      <c r="H264" s="141">
        <v>1</v>
      </c>
      <c r="I264" s="142"/>
      <c r="J264" s="141">
        <f t="shared" si="70"/>
        <v>0</v>
      </c>
      <c r="K264" s="143"/>
      <c r="L264" s="28"/>
      <c r="M264" s="144" t="s">
        <v>1</v>
      </c>
      <c r="N264" s="145" t="s">
        <v>37</v>
      </c>
      <c r="P264" s="146">
        <f t="shared" si="71"/>
        <v>0</v>
      </c>
      <c r="Q264" s="146">
        <v>0</v>
      </c>
      <c r="R264" s="146">
        <f t="shared" si="72"/>
        <v>0</v>
      </c>
      <c r="S264" s="146">
        <v>0</v>
      </c>
      <c r="T264" s="147">
        <f t="shared" si="73"/>
        <v>0</v>
      </c>
      <c r="AR264" s="148" t="s">
        <v>178</v>
      </c>
      <c r="AT264" s="148" t="s">
        <v>148</v>
      </c>
      <c r="AU264" s="148" t="s">
        <v>153</v>
      </c>
      <c r="AY264" s="13" t="s">
        <v>146</v>
      </c>
      <c r="BE264" s="149">
        <f t="shared" si="74"/>
        <v>0</v>
      </c>
      <c r="BF264" s="149">
        <f t="shared" si="75"/>
        <v>0</v>
      </c>
      <c r="BG264" s="149">
        <f t="shared" si="76"/>
        <v>0</v>
      </c>
      <c r="BH264" s="149">
        <f t="shared" si="77"/>
        <v>0</v>
      </c>
      <c r="BI264" s="149">
        <f t="shared" si="78"/>
        <v>0</v>
      </c>
      <c r="BJ264" s="13" t="s">
        <v>153</v>
      </c>
      <c r="BK264" s="150">
        <f t="shared" si="79"/>
        <v>0</v>
      </c>
      <c r="BL264" s="13" t="s">
        <v>178</v>
      </c>
      <c r="BM264" s="148" t="s">
        <v>1145</v>
      </c>
    </row>
    <row r="265" spans="2:65" s="1" customFormat="1" ht="24.2" customHeight="1">
      <c r="B265" s="136"/>
      <c r="C265" s="137" t="s">
        <v>698</v>
      </c>
      <c r="D265" s="137" t="s">
        <v>148</v>
      </c>
      <c r="E265" s="138" t="s">
        <v>1146</v>
      </c>
      <c r="F265" s="139" t="s">
        <v>1147</v>
      </c>
      <c r="G265" s="140" t="s">
        <v>185</v>
      </c>
      <c r="H265" s="141">
        <v>2</v>
      </c>
      <c r="I265" s="142"/>
      <c r="J265" s="141">
        <f t="shared" si="70"/>
        <v>0</v>
      </c>
      <c r="K265" s="143"/>
      <c r="L265" s="28"/>
      <c r="M265" s="144" t="s">
        <v>1</v>
      </c>
      <c r="N265" s="145" t="s">
        <v>37</v>
      </c>
      <c r="P265" s="146">
        <f t="shared" si="71"/>
        <v>0</v>
      </c>
      <c r="Q265" s="146">
        <v>0</v>
      </c>
      <c r="R265" s="146">
        <f t="shared" si="72"/>
        <v>0</v>
      </c>
      <c r="S265" s="146">
        <v>0</v>
      </c>
      <c r="T265" s="147">
        <f t="shared" si="73"/>
        <v>0</v>
      </c>
      <c r="AR265" s="148" t="s">
        <v>178</v>
      </c>
      <c r="AT265" s="148" t="s">
        <v>148</v>
      </c>
      <c r="AU265" s="148" t="s">
        <v>153</v>
      </c>
      <c r="AY265" s="13" t="s">
        <v>146</v>
      </c>
      <c r="BE265" s="149">
        <f t="shared" si="74"/>
        <v>0</v>
      </c>
      <c r="BF265" s="149">
        <f t="shared" si="75"/>
        <v>0</v>
      </c>
      <c r="BG265" s="149">
        <f t="shared" si="76"/>
        <v>0</v>
      </c>
      <c r="BH265" s="149">
        <f t="shared" si="77"/>
        <v>0</v>
      </c>
      <c r="BI265" s="149">
        <f t="shared" si="78"/>
        <v>0</v>
      </c>
      <c r="BJ265" s="13" t="s">
        <v>153</v>
      </c>
      <c r="BK265" s="150">
        <f t="shared" si="79"/>
        <v>0</v>
      </c>
      <c r="BL265" s="13" t="s">
        <v>178</v>
      </c>
      <c r="BM265" s="148" t="s">
        <v>1148</v>
      </c>
    </row>
    <row r="266" spans="2:65" s="11" customFormat="1" ht="22.9" customHeight="1">
      <c r="B266" s="125"/>
      <c r="D266" s="126" t="s">
        <v>70</v>
      </c>
      <c r="E266" s="134" t="s">
        <v>903</v>
      </c>
      <c r="F266" s="134" t="s">
        <v>1149</v>
      </c>
      <c r="I266" s="128"/>
      <c r="J266" s="135">
        <f>BK266</f>
        <v>0</v>
      </c>
      <c r="L266" s="125"/>
      <c r="M266" s="129"/>
      <c r="P266" s="130">
        <f>SUM(P267:P268)</f>
        <v>0</v>
      </c>
      <c r="R266" s="130">
        <f>SUM(R267:R268)</f>
        <v>0</v>
      </c>
      <c r="T266" s="131">
        <f>SUM(T267:T268)</f>
        <v>0</v>
      </c>
      <c r="AR266" s="126" t="s">
        <v>153</v>
      </c>
      <c r="AT266" s="132" t="s">
        <v>70</v>
      </c>
      <c r="AU266" s="132" t="s">
        <v>79</v>
      </c>
      <c r="AY266" s="126" t="s">
        <v>146</v>
      </c>
      <c r="BK266" s="133">
        <f>SUM(BK267:BK268)</f>
        <v>0</v>
      </c>
    </row>
    <row r="267" spans="2:65" s="1" customFormat="1" ht="16.5" customHeight="1">
      <c r="B267" s="136"/>
      <c r="C267" s="137" t="s">
        <v>702</v>
      </c>
      <c r="D267" s="137" t="s">
        <v>148</v>
      </c>
      <c r="E267" s="138" t="s">
        <v>1150</v>
      </c>
      <c r="F267" s="139" t="s">
        <v>1151</v>
      </c>
      <c r="G267" s="140" t="s">
        <v>199</v>
      </c>
      <c r="H267" s="141">
        <v>1</v>
      </c>
      <c r="I267" s="142"/>
      <c r="J267" s="141">
        <f>ROUND(I267*H267,3)</f>
        <v>0</v>
      </c>
      <c r="K267" s="143"/>
      <c r="L267" s="28"/>
      <c r="M267" s="144" t="s">
        <v>1</v>
      </c>
      <c r="N267" s="145" t="s">
        <v>37</v>
      </c>
      <c r="P267" s="146">
        <f>O267*H267</f>
        <v>0</v>
      </c>
      <c r="Q267" s="146">
        <v>0</v>
      </c>
      <c r="R267" s="146">
        <f>Q267*H267</f>
        <v>0</v>
      </c>
      <c r="S267" s="146">
        <v>0</v>
      </c>
      <c r="T267" s="147">
        <f>S267*H267</f>
        <v>0</v>
      </c>
      <c r="AR267" s="148" t="s">
        <v>178</v>
      </c>
      <c r="AT267" s="148" t="s">
        <v>148</v>
      </c>
      <c r="AU267" s="148" t="s">
        <v>153</v>
      </c>
      <c r="AY267" s="13" t="s">
        <v>146</v>
      </c>
      <c r="BE267" s="149">
        <f>IF(N267="základná",J267,0)</f>
        <v>0</v>
      </c>
      <c r="BF267" s="149">
        <f>IF(N267="znížená",J267,0)</f>
        <v>0</v>
      </c>
      <c r="BG267" s="149">
        <f>IF(N267="zákl. prenesená",J267,0)</f>
        <v>0</v>
      </c>
      <c r="BH267" s="149">
        <f>IF(N267="zníž. prenesená",J267,0)</f>
        <v>0</v>
      </c>
      <c r="BI267" s="149">
        <f>IF(N267="nulová",J267,0)</f>
        <v>0</v>
      </c>
      <c r="BJ267" s="13" t="s">
        <v>153</v>
      </c>
      <c r="BK267" s="150">
        <f>ROUND(I267*H267,3)</f>
        <v>0</v>
      </c>
      <c r="BL267" s="13" t="s">
        <v>178</v>
      </c>
      <c r="BM267" s="148" t="s">
        <v>1152</v>
      </c>
    </row>
    <row r="268" spans="2:65" s="1" customFormat="1" ht="21.75" customHeight="1">
      <c r="B268" s="136"/>
      <c r="C268" s="151" t="s">
        <v>708</v>
      </c>
      <c r="D268" s="151" t="s">
        <v>235</v>
      </c>
      <c r="E268" s="152" t="s">
        <v>1153</v>
      </c>
      <c r="F268" s="153" t="s">
        <v>1140</v>
      </c>
      <c r="G268" s="154" t="s">
        <v>199</v>
      </c>
      <c r="H268" s="155">
        <v>1</v>
      </c>
      <c r="I268" s="156"/>
      <c r="J268" s="155">
        <f>ROUND(I268*H268,3)</f>
        <v>0</v>
      </c>
      <c r="K268" s="157"/>
      <c r="L268" s="158"/>
      <c r="M268" s="159" t="s">
        <v>1</v>
      </c>
      <c r="N268" s="160" t="s">
        <v>37</v>
      </c>
      <c r="P268" s="146">
        <f>O268*H268</f>
        <v>0</v>
      </c>
      <c r="Q268" s="146">
        <v>0</v>
      </c>
      <c r="R268" s="146">
        <f>Q268*H268</f>
        <v>0</v>
      </c>
      <c r="S268" s="146">
        <v>0</v>
      </c>
      <c r="T268" s="147">
        <f>S268*H268</f>
        <v>0</v>
      </c>
      <c r="AR268" s="148" t="s">
        <v>208</v>
      </c>
      <c r="AT268" s="148" t="s">
        <v>235</v>
      </c>
      <c r="AU268" s="148" t="s">
        <v>153</v>
      </c>
      <c r="AY268" s="13" t="s">
        <v>146</v>
      </c>
      <c r="BE268" s="149">
        <f>IF(N268="základná",J268,0)</f>
        <v>0</v>
      </c>
      <c r="BF268" s="149">
        <f>IF(N268="znížená",J268,0)</f>
        <v>0</v>
      </c>
      <c r="BG268" s="149">
        <f>IF(N268="zákl. prenesená",J268,0)</f>
        <v>0</v>
      </c>
      <c r="BH268" s="149">
        <f>IF(N268="zníž. prenesená",J268,0)</f>
        <v>0</v>
      </c>
      <c r="BI268" s="149">
        <f>IF(N268="nulová",J268,0)</f>
        <v>0</v>
      </c>
      <c r="BJ268" s="13" t="s">
        <v>153</v>
      </c>
      <c r="BK268" s="150">
        <f>ROUND(I268*H268,3)</f>
        <v>0</v>
      </c>
      <c r="BL268" s="13" t="s">
        <v>178</v>
      </c>
      <c r="BM268" s="148" t="s">
        <v>1154</v>
      </c>
    </row>
    <row r="269" spans="2:65" s="11" customFormat="1" ht="22.9" customHeight="1">
      <c r="B269" s="125"/>
      <c r="D269" s="126" t="s">
        <v>70</v>
      </c>
      <c r="E269" s="134" t="s">
        <v>580</v>
      </c>
      <c r="F269" s="134" t="s">
        <v>581</v>
      </c>
      <c r="I269" s="128"/>
      <c r="J269" s="135">
        <f>BK269</f>
        <v>0</v>
      </c>
      <c r="L269" s="125"/>
      <c r="M269" s="129"/>
      <c r="P269" s="130">
        <f>SUM(P270:P276)</f>
        <v>0</v>
      </c>
      <c r="R269" s="130">
        <f>SUM(R270:R276)</f>
        <v>0</v>
      </c>
      <c r="T269" s="131">
        <f>SUM(T270:T276)</f>
        <v>0</v>
      </c>
      <c r="AR269" s="126" t="s">
        <v>153</v>
      </c>
      <c r="AT269" s="132" t="s">
        <v>70</v>
      </c>
      <c r="AU269" s="132" t="s">
        <v>79</v>
      </c>
      <c r="AY269" s="126" t="s">
        <v>146</v>
      </c>
      <c r="BK269" s="133">
        <f>SUM(BK270:BK276)</f>
        <v>0</v>
      </c>
    </row>
    <row r="270" spans="2:65" s="1" customFormat="1" ht="24.2" customHeight="1">
      <c r="B270" s="136"/>
      <c r="C270" s="137" t="s">
        <v>713</v>
      </c>
      <c r="D270" s="137" t="s">
        <v>148</v>
      </c>
      <c r="E270" s="138" t="s">
        <v>1155</v>
      </c>
      <c r="F270" s="139" t="s">
        <v>1156</v>
      </c>
      <c r="G270" s="140" t="s">
        <v>199</v>
      </c>
      <c r="H270" s="141">
        <v>27</v>
      </c>
      <c r="I270" s="142"/>
      <c r="J270" s="141">
        <f t="shared" ref="J270:J276" si="80">ROUND(I270*H270,3)</f>
        <v>0</v>
      </c>
      <c r="K270" s="143"/>
      <c r="L270" s="28"/>
      <c r="M270" s="144" t="s">
        <v>1</v>
      </c>
      <c r="N270" s="145" t="s">
        <v>37</v>
      </c>
      <c r="P270" s="146">
        <f t="shared" ref="P270:P276" si="81">O270*H270</f>
        <v>0</v>
      </c>
      <c r="Q270" s="146">
        <v>0</v>
      </c>
      <c r="R270" s="146">
        <f t="shared" ref="R270:R276" si="82">Q270*H270</f>
        <v>0</v>
      </c>
      <c r="S270" s="146">
        <v>0</v>
      </c>
      <c r="T270" s="147">
        <f t="shared" ref="T270:T276" si="83">S270*H270</f>
        <v>0</v>
      </c>
      <c r="AR270" s="148" t="s">
        <v>178</v>
      </c>
      <c r="AT270" s="148" t="s">
        <v>148</v>
      </c>
      <c r="AU270" s="148" t="s">
        <v>153</v>
      </c>
      <c r="AY270" s="13" t="s">
        <v>146</v>
      </c>
      <c r="BE270" s="149">
        <f t="shared" ref="BE270:BE276" si="84">IF(N270="základná",J270,0)</f>
        <v>0</v>
      </c>
      <c r="BF270" s="149">
        <f t="shared" ref="BF270:BF276" si="85">IF(N270="znížená",J270,0)</f>
        <v>0</v>
      </c>
      <c r="BG270" s="149">
        <f t="shared" ref="BG270:BG276" si="86">IF(N270="zákl. prenesená",J270,0)</f>
        <v>0</v>
      </c>
      <c r="BH270" s="149">
        <f t="shared" ref="BH270:BH276" si="87">IF(N270="zníž. prenesená",J270,0)</f>
        <v>0</v>
      </c>
      <c r="BI270" s="149">
        <f t="shared" ref="BI270:BI276" si="88">IF(N270="nulová",J270,0)</f>
        <v>0</v>
      </c>
      <c r="BJ270" s="13" t="s">
        <v>153</v>
      </c>
      <c r="BK270" s="150">
        <f t="shared" ref="BK270:BK276" si="89">ROUND(I270*H270,3)</f>
        <v>0</v>
      </c>
      <c r="BL270" s="13" t="s">
        <v>178</v>
      </c>
      <c r="BM270" s="148" t="s">
        <v>1157</v>
      </c>
    </row>
    <row r="271" spans="2:65" s="1" customFormat="1" ht="24.2" customHeight="1">
      <c r="B271" s="136"/>
      <c r="C271" s="151" t="s">
        <v>811</v>
      </c>
      <c r="D271" s="151" t="s">
        <v>235</v>
      </c>
      <c r="E271" s="152" t="s">
        <v>594</v>
      </c>
      <c r="F271" s="153" t="s">
        <v>1158</v>
      </c>
      <c r="G271" s="154" t="s">
        <v>199</v>
      </c>
      <c r="H271" s="155">
        <v>27</v>
      </c>
      <c r="I271" s="156"/>
      <c r="J271" s="155">
        <f t="shared" si="80"/>
        <v>0</v>
      </c>
      <c r="K271" s="157"/>
      <c r="L271" s="158"/>
      <c r="M271" s="159" t="s">
        <v>1</v>
      </c>
      <c r="N271" s="160" t="s">
        <v>37</v>
      </c>
      <c r="P271" s="146">
        <f t="shared" si="81"/>
        <v>0</v>
      </c>
      <c r="Q271" s="146">
        <v>0</v>
      </c>
      <c r="R271" s="146">
        <f t="shared" si="82"/>
        <v>0</v>
      </c>
      <c r="S271" s="146">
        <v>0</v>
      </c>
      <c r="T271" s="147">
        <f t="shared" si="83"/>
        <v>0</v>
      </c>
      <c r="AR271" s="148" t="s">
        <v>208</v>
      </c>
      <c r="AT271" s="148" t="s">
        <v>235</v>
      </c>
      <c r="AU271" s="148" t="s">
        <v>153</v>
      </c>
      <c r="AY271" s="13" t="s">
        <v>146</v>
      </c>
      <c r="BE271" s="149">
        <f t="shared" si="84"/>
        <v>0</v>
      </c>
      <c r="BF271" s="149">
        <f t="shared" si="85"/>
        <v>0</v>
      </c>
      <c r="BG271" s="149">
        <f t="shared" si="86"/>
        <v>0</v>
      </c>
      <c r="BH271" s="149">
        <f t="shared" si="87"/>
        <v>0</v>
      </c>
      <c r="BI271" s="149">
        <f t="shared" si="88"/>
        <v>0</v>
      </c>
      <c r="BJ271" s="13" t="s">
        <v>153</v>
      </c>
      <c r="BK271" s="150">
        <f t="shared" si="89"/>
        <v>0</v>
      </c>
      <c r="BL271" s="13" t="s">
        <v>178</v>
      </c>
      <c r="BM271" s="148" t="s">
        <v>1159</v>
      </c>
    </row>
    <row r="272" spans="2:65" s="1" customFormat="1" ht="24.2" customHeight="1">
      <c r="B272" s="136"/>
      <c r="C272" s="137" t="s">
        <v>1160</v>
      </c>
      <c r="D272" s="137" t="s">
        <v>148</v>
      </c>
      <c r="E272" s="138" t="s">
        <v>1161</v>
      </c>
      <c r="F272" s="139" t="s">
        <v>1162</v>
      </c>
      <c r="G272" s="140" t="s">
        <v>199</v>
      </c>
      <c r="H272" s="141">
        <v>1</v>
      </c>
      <c r="I272" s="142"/>
      <c r="J272" s="141">
        <f t="shared" si="80"/>
        <v>0</v>
      </c>
      <c r="K272" s="143"/>
      <c r="L272" s="28"/>
      <c r="M272" s="144" t="s">
        <v>1</v>
      </c>
      <c r="N272" s="145" t="s">
        <v>37</v>
      </c>
      <c r="P272" s="146">
        <f t="shared" si="81"/>
        <v>0</v>
      </c>
      <c r="Q272" s="146">
        <v>0</v>
      </c>
      <c r="R272" s="146">
        <f t="shared" si="82"/>
        <v>0</v>
      </c>
      <c r="S272" s="146">
        <v>0</v>
      </c>
      <c r="T272" s="147">
        <f t="shared" si="83"/>
        <v>0</v>
      </c>
      <c r="AR272" s="148" t="s">
        <v>178</v>
      </c>
      <c r="AT272" s="148" t="s">
        <v>148</v>
      </c>
      <c r="AU272" s="148" t="s">
        <v>153</v>
      </c>
      <c r="AY272" s="13" t="s">
        <v>146</v>
      </c>
      <c r="BE272" s="149">
        <f t="shared" si="84"/>
        <v>0</v>
      </c>
      <c r="BF272" s="149">
        <f t="shared" si="85"/>
        <v>0</v>
      </c>
      <c r="BG272" s="149">
        <f t="shared" si="86"/>
        <v>0</v>
      </c>
      <c r="BH272" s="149">
        <f t="shared" si="87"/>
        <v>0</v>
      </c>
      <c r="BI272" s="149">
        <f t="shared" si="88"/>
        <v>0</v>
      </c>
      <c r="BJ272" s="13" t="s">
        <v>153</v>
      </c>
      <c r="BK272" s="150">
        <f t="shared" si="89"/>
        <v>0</v>
      </c>
      <c r="BL272" s="13" t="s">
        <v>178</v>
      </c>
      <c r="BM272" s="148" t="s">
        <v>1163</v>
      </c>
    </row>
    <row r="273" spans="2:65" s="1" customFormat="1" ht="24.2" customHeight="1">
      <c r="B273" s="136"/>
      <c r="C273" s="151" t="s">
        <v>812</v>
      </c>
      <c r="D273" s="151" t="s">
        <v>235</v>
      </c>
      <c r="E273" s="152" t="s">
        <v>1164</v>
      </c>
      <c r="F273" s="153" t="s">
        <v>1165</v>
      </c>
      <c r="G273" s="154" t="s">
        <v>199</v>
      </c>
      <c r="H273" s="155">
        <v>1</v>
      </c>
      <c r="I273" s="156"/>
      <c r="J273" s="155">
        <f t="shared" si="80"/>
        <v>0</v>
      </c>
      <c r="K273" s="157"/>
      <c r="L273" s="158"/>
      <c r="M273" s="159" t="s">
        <v>1</v>
      </c>
      <c r="N273" s="160" t="s">
        <v>37</v>
      </c>
      <c r="P273" s="146">
        <f t="shared" si="81"/>
        <v>0</v>
      </c>
      <c r="Q273" s="146">
        <v>0</v>
      </c>
      <c r="R273" s="146">
        <f t="shared" si="82"/>
        <v>0</v>
      </c>
      <c r="S273" s="146">
        <v>0</v>
      </c>
      <c r="T273" s="147">
        <f t="shared" si="83"/>
        <v>0</v>
      </c>
      <c r="AR273" s="148" t="s">
        <v>208</v>
      </c>
      <c r="AT273" s="148" t="s">
        <v>235</v>
      </c>
      <c r="AU273" s="148" t="s">
        <v>153</v>
      </c>
      <c r="AY273" s="13" t="s">
        <v>146</v>
      </c>
      <c r="BE273" s="149">
        <f t="shared" si="84"/>
        <v>0</v>
      </c>
      <c r="BF273" s="149">
        <f t="shared" si="85"/>
        <v>0</v>
      </c>
      <c r="BG273" s="149">
        <f t="shared" si="86"/>
        <v>0</v>
      </c>
      <c r="BH273" s="149">
        <f t="shared" si="87"/>
        <v>0</v>
      </c>
      <c r="BI273" s="149">
        <f t="shared" si="88"/>
        <v>0</v>
      </c>
      <c r="BJ273" s="13" t="s">
        <v>153</v>
      </c>
      <c r="BK273" s="150">
        <f t="shared" si="89"/>
        <v>0</v>
      </c>
      <c r="BL273" s="13" t="s">
        <v>178</v>
      </c>
      <c r="BM273" s="148" t="s">
        <v>1166</v>
      </c>
    </row>
    <row r="274" spans="2:65" s="1" customFormat="1" ht="21.75" customHeight="1">
      <c r="B274" s="136"/>
      <c r="C274" s="137" t="s">
        <v>1167</v>
      </c>
      <c r="D274" s="137" t="s">
        <v>148</v>
      </c>
      <c r="E274" s="138" t="s">
        <v>583</v>
      </c>
      <c r="F274" s="139" t="s">
        <v>584</v>
      </c>
      <c r="G274" s="140" t="s">
        <v>279</v>
      </c>
      <c r="H274" s="141">
        <v>1</v>
      </c>
      <c r="I274" s="142"/>
      <c r="J274" s="141">
        <f t="shared" si="80"/>
        <v>0</v>
      </c>
      <c r="K274" s="143"/>
      <c r="L274" s="28"/>
      <c r="M274" s="144" t="s">
        <v>1</v>
      </c>
      <c r="N274" s="145" t="s">
        <v>37</v>
      </c>
      <c r="P274" s="146">
        <f t="shared" si="81"/>
        <v>0</v>
      </c>
      <c r="Q274" s="146">
        <v>0</v>
      </c>
      <c r="R274" s="146">
        <f t="shared" si="82"/>
        <v>0</v>
      </c>
      <c r="S274" s="146">
        <v>0</v>
      </c>
      <c r="T274" s="147">
        <f t="shared" si="83"/>
        <v>0</v>
      </c>
      <c r="AR274" s="148" t="s">
        <v>178</v>
      </c>
      <c r="AT274" s="148" t="s">
        <v>148</v>
      </c>
      <c r="AU274" s="148" t="s">
        <v>153</v>
      </c>
      <c r="AY274" s="13" t="s">
        <v>146</v>
      </c>
      <c r="BE274" s="149">
        <f t="shared" si="84"/>
        <v>0</v>
      </c>
      <c r="BF274" s="149">
        <f t="shared" si="85"/>
        <v>0</v>
      </c>
      <c r="BG274" s="149">
        <f t="shared" si="86"/>
        <v>0</v>
      </c>
      <c r="BH274" s="149">
        <f t="shared" si="87"/>
        <v>0</v>
      </c>
      <c r="BI274" s="149">
        <f t="shared" si="88"/>
        <v>0</v>
      </c>
      <c r="BJ274" s="13" t="s">
        <v>153</v>
      </c>
      <c r="BK274" s="150">
        <f t="shared" si="89"/>
        <v>0</v>
      </c>
      <c r="BL274" s="13" t="s">
        <v>178</v>
      </c>
      <c r="BM274" s="148" t="s">
        <v>1168</v>
      </c>
    </row>
    <row r="275" spans="2:65" s="1" customFormat="1" ht="16.5" customHeight="1">
      <c r="B275" s="136"/>
      <c r="C275" s="137" t="s">
        <v>817</v>
      </c>
      <c r="D275" s="137" t="s">
        <v>148</v>
      </c>
      <c r="E275" s="138" t="s">
        <v>1169</v>
      </c>
      <c r="F275" s="139" t="s">
        <v>1170</v>
      </c>
      <c r="G275" s="140" t="s">
        <v>199</v>
      </c>
      <c r="H275" s="141">
        <v>1</v>
      </c>
      <c r="I275" s="142"/>
      <c r="J275" s="141">
        <f t="shared" si="80"/>
        <v>0</v>
      </c>
      <c r="K275" s="143"/>
      <c r="L275" s="28"/>
      <c r="M275" s="144" t="s">
        <v>1</v>
      </c>
      <c r="N275" s="145" t="s">
        <v>37</v>
      </c>
      <c r="P275" s="146">
        <f t="shared" si="81"/>
        <v>0</v>
      </c>
      <c r="Q275" s="146">
        <v>0</v>
      </c>
      <c r="R275" s="146">
        <f t="shared" si="82"/>
        <v>0</v>
      </c>
      <c r="S275" s="146">
        <v>0</v>
      </c>
      <c r="T275" s="147">
        <f t="shared" si="83"/>
        <v>0</v>
      </c>
      <c r="AR275" s="148" t="s">
        <v>178</v>
      </c>
      <c r="AT275" s="148" t="s">
        <v>148</v>
      </c>
      <c r="AU275" s="148" t="s">
        <v>153</v>
      </c>
      <c r="AY275" s="13" t="s">
        <v>146</v>
      </c>
      <c r="BE275" s="149">
        <f t="shared" si="84"/>
        <v>0</v>
      </c>
      <c r="BF275" s="149">
        <f t="shared" si="85"/>
        <v>0</v>
      </c>
      <c r="BG275" s="149">
        <f t="shared" si="86"/>
        <v>0</v>
      </c>
      <c r="BH275" s="149">
        <f t="shared" si="87"/>
        <v>0</v>
      </c>
      <c r="BI275" s="149">
        <f t="shared" si="88"/>
        <v>0</v>
      </c>
      <c r="BJ275" s="13" t="s">
        <v>153</v>
      </c>
      <c r="BK275" s="150">
        <f t="shared" si="89"/>
        <v>0</v>
      </c>
      <c r="BL275" s="13" t="s">
        <v>178</v>
      </c>
      <c r="BM275" s="148" t="s">
        <v>1171</v>
      </c>
    </row>
    <row r="276" spans="2:65" s="1" customFormat="1" ht="21.75" customHeight="1">
      <c r="B276" s="136"/>
      <c r="C276" s="137" t="s">
        <v>1172</v>
      </c>
      <c r="D276" s="137" t="s">
        <v>148</v>
      </c>
      <c r="E276" s="138" t="s">
        <v>598</v>
      </c>
      <c r="F276" s="139" t="s">
        <v>599</v>
      </c>
      <c r="G276" s="140" t="s">
        <v>185</v>
      </c>
      <c r="H276" s="141">
        <v>4.6500000000000004</v>
      </c>
      <c r="I276" s="142"/>
      <c r="J276" s="141">
        <f t="shared" si="80"/>
        <v>0</v>
      </c>
      <c r="K276" s="143"/>
      <c r="L276" s="28"/>
      <c r="M276" s="144" t="s">
        <v>1</v>
      </c>
      <c r="N276" s="145" t="s">
        <v>37</v>
      </c>
      <c r="P276" s="146">
        <f t="shared" si="81"/>
        <v>0</v>
      </c>
      <c r="Q276" s="146">
        <v>0</v>
      </c>
      <c r="R276" s="146">
        <f t="shared" si="82"/>
        <v>0</v>
      </c>
      <c r="S276" s="146">
        <v>0</v>
      </c>
      <c r="T276" s="147">
        <f t="shared" si="83"/>
        <v>0</v>
      </c>
      <c r="AR276" s="148" t="s">
        <v>178</v>
      </c>
      <c r="AT276" s="148" t="s">
        <v>148</v>
      </c>
      <c r="AU276" s="148" t="s">
        <v>153</v>
      </c>
      <c r="AY276" s="13" t="s">
        <v>146</v>
      </c>
      <c r="BE276" s="149">
        <f t="shared" si="84"/>
        <v>0</v>
      </c>
      <c r="BF276" s="149">
        <f t="shared" si="85"/>
        <v>0</v>
      </c>
      <c r="BG276" s="149">
        <f t="shared" si="86"/>
        <v>0</v>
      </c>
      <c r="BH276" s="149">
        <f t="shared" si="87"/>
        <v>0</v>
      </c>
      <c r="BI276" s="149">
        <f t="shared" si="88"/>
        <v>0</v>
      </c>
      <c r="BJ276" s="13" t="s">
        <v>153</v>
      </c>
      <c r="BK276" s="150">
        <f t="shared" si="89"/>
        <v>0</v>
      </c>
      <c r="BL276" s="13" t="s">
        <v>178</v>
      </c>
      <c r="BM276" s="148" t="s">
        <v>1173</v>
      </c>
    </row>
    <row r="277" spans="2:65" s="11" customFormat="1" ht="22.9" customHeight="1">
      <c r="B277" s="125"/>
      <c r="D277" s="126" t="s">
        <v>70</v>
      </c>
      <c r="E277" s="134" t="s">
        <v>241</v>
      </c>
      <c r="F277" s="134" t="s">
        <v>242</v>
      </c>
      <c r="I277" s="128"/>
      <c r="J277" s="135">
        <f>BK277</f>
        <v>0</v>
      </c>
      <c r="L277" s="125"/>
      <c r="M277" s="129"/>
      <c r="P277" s="130">
        <f>SUM(P278:P280)</f>
        <v>0</v>
      </c>
      <c r="R277" s="130">
        <f>SUM(R278:R280)</f>
        <v>0</v>
      </c>
      <c r="T277" s="131">
        <f>SUM(T278:T280)</f>
        <v>0</v>
      </c>
      <c r="AR277" s="126" t="s">
        <v>153</v>
      </c>
      <c r="AT277" s="132" t="s">
        <v>70</v>
      </c>
      <c r="AU277" s="132" t="s">
        <v>79</v>
      </c>
      <c r="AY277" s="126" t="s">
        <v>146</v>
      </c>
      <c r="BK277" s="133">
        <f>SUM(BK278:BK280)</f>
        <v>0</v>
      </c>
    </row>
    <row r="278" spans="2:65" s="1" customFormat="1" ht="33" customHeight="1">
      <c r="B278" s="136"/>
      <c r="C278" s="137" t="s">
        <v>820</v>
      </c>
      <c r="D278" s="137" t="s">
        <v>148</v>
      </c>
      <c r="E278" s="138" t="s">
        <v>1174</v>
      </c>
      <c r="F278" s="139" t="s">
        <v>1175</v>
      </c>
      <c r="G278" s="140" t="s">
        <v>246</v>
      </c>
      <c r="H278" s="141">
        <v>20</v>
      </c>
      <c r="I278" s="142"/>
      <c r="J278" s="141">
        <f>ROUND(I278*H278,3)</f>
        <v>0</v>
      </c>
      <c r="K278" s="143"/>
      <c r="L278" s="28"/>
      <c r="M278" s="144" t="s">
        <v>1</v>
      </c>
      <c r="N278" s="145" t="s">
        <v>37</v>
      </c>
      <c r="P278" s="146">
        <f>O278*H278</f>
        <v>0</v>
      </c>
      <c r="Q278" s="146">
        <v>0</v>
      </c>
      <c r="R278" s="146">
        <f>Q278*H278</f>
        <v>0</v>
      </c>
      <c r="S278" s="146">
        <v>0</v>
      </c>
      <c r="T278" s="147">
        <f>S278*H278</f>
        <v>0</v>
      </c>
      <c r="AR278" s="148" t="s">
        <v>178</v>
      </c>
      <c r="AT278" s="148" t="s">
        <v>148</v>
      </c>
      <c r="AU278" s="148" t="s">
        <v>153</v>
      </c>
      <c r="AY278" s="13" t="s">
        <v>146</v>
      </c>
      <c r="BE278" s="149">
        <f>IF(N278="základná",J278,0)</f>
        <v>0</v>
      </c>
      <c r="BF278" s="149">
        <f>IF(N278="znížená",J278,0)</f>
        <v>0</v>
      </c>
      <c r="BG278" s="149">
        <f>IF(N278="zákl. prenesená",J278,0)</f>
        <v>0</v>
      </c>
      <c r="BH278" s="149">
        <f>IF(N278="zníž. prenesená",J278,0)</f>
        <v>0</v>
      </c>
      <c r="BI278" s="149">
        <f>IF(N278="nulová",J278,0)</f>
        <v>0</v>
      </c>
      <c r="BJ278" s="13" t="s">
        <v>153</v>
      </c>
      <c r="BK278" s="150">
        <f>ROUND(I278*H278,3)</f>
        <v>0</v>
      </c>
      <c r="BL278" s="13" t="s">
        <v>178</v>
      </c>
      <c r="BM278" s="148" t="s">
        <v>1176</v>
      </c>
    </row>
    <row r="279" spans="2:65" s="1" customFormat="1" ht="24.2" customHeight="1">
      <c r="B279" s="136"/>
      <c r="C279" s="137" t="s">
        <v>1177</v>
      </c>
      <c r="D279" s="137" t="s">
        <v>148</v>
      </c>
      <c r="E279" s="138" t="s">
        <v>1178</v>
      </c>
      <c r="F279" s="139" t="s">
        <v>1179</v>
      </c>
      <c r="G279" s="140" t="s">
        <v>246</v>
      </c>
      <c r="H279" s="141">
        <v>3.2</v>
      </c>
      <c r="I279" s="142"/>
      <c r="J279" s="141">
        <f>ROUND(I279*H279,3)</f>
        <v>0</v>
      </c>
      <c r="K279" s="143"/>
      <c r="L279" s="28"/>
      <c r="M279" s="144" t="s">
        <v>1</v>
      </c>
      <c r="N279" s="145" t="s">
        <v>37</v>
      </c>
      <c r="P279" s="146">
        <f>O279*H279</f>
        <v>0</v>
      </c>
      <c r="Q279" s="146">
        <v>0</v>
      </c>
      <c r="R279" s="146">
        <f>Q279*H279</f>
        <v>0</v>
      </c>
      <c r="S279" s="146">
        <v>0</v>
      </c>
      <c r="T279" s="147">
        <f>S279*H279</f>
        <v>0</v>
      </c>
      <c r="AR279" s="148" t="s">
        <v>178</v>
      </c>
      <c r="AT279" s="148" t="s">
        <v>148</v>
      </c>
      <c r="AU279" s="148" t="s">
        <v>153</v>
      </c>
      <c r="AY279" s="13" t="s">
        <v>146</v>
      </c>
      <c r="BE279" s="149">
        <f>IF(N279="základná",J279,0)</f>
        <v>0</v>
      </c>
      <c r="BF279" s="149">
        <f>IF(N279="znížená",J279,0)</f>
        <v>0</v>
      </c>
      <c r="BG279" s="149">
        <f>IF(N279="zákl. prenesená",J279,0)</f>
        <v>0</v>
      </c>
      <c r="BH279" s="149">
        <f>IF(N279="zníž. prenesená",J279,0)</f>
        <v>0</v>
      </c>
      <c r="BI279" s="149">
        <f>IF(N279="nulová",J279,0)</f>
        <v>0</v>
      </c>
      <c r="BJ279" s="13" t="s">
        <v>153</v>
      </c>
      <c r="BK279" s="150">
        <f>ROUND(I279*H279,3)</f>
        <v>0</v>
      </c>
      <c r="BL279" s="13" t="s">
        <v>178</v>
      </c>
      <c r="BM279" s="148" t="s">
        <v>1180</v>
      </c>
    </row>
    <row r="280" spans="2:65" s="1" customFormat="1" ht="24.2" customHeight="1">
      <c r="B280" s="136"/>
      <c r="C280" s="137" t="s">
        <v>823</v>
      </c>
      <c r="D280" s="137" t="s">
        <v>148</v>
      </c>
      <c r="E280" s="138" t="s">
        <v>1181</v>
      </c>
      <c r="F280" s="139" t="s">
        <v>1182</v>
      </c>
      <c r="G280" s="140" t="s">
        <v>279</v>
      </c>
      <c r="H280" s="141">
        <v>1</v>
      </c>
      <c r="I280" s="142"/>
      <c r="J280" s="141">
        <f>ROUND(I280*H280,3)</f>
        <v>0</v>
      </c>
      <c r="K280" s="143"/>
      <c r="L280" s="28"/>
      <c r="M280" s="144" t="s">
        <v>1</v>
      </c>
      <c r="N280" s="145" t="s">
        <v>37</v>
      </c>
      <c r="P280" s="146">
        <f>O280*H280</f>
        <v>0</v>
      </c>
      <c r="Q280" s="146">
        <v>0</v>
      </c>
      <c r="R280" s="146">
        <f>Q280*H280</f>
        <v>0</v>
      </c>
      <c r="S280" s="146">
        <v>0</v>
      </c>
      <c r="T280" s="147">
        <f>S280*H280</f>
        <v>0</v>
      </c>
      <c r="AR280" s="148" t="s">
        <v>178</v>
      </c>
      <c r="AT280" s="148" t="s">
        <v>148</v>
      </c>
      <c r="AU280" s="148" t="s">
        <v>153</v>
      </c>
      <c r="AY280" s="13" t="s">
        <v>146</v>
      </c>
      <c r="BE280" s="149">
        <f>IF(N280="základná",J280,0)</f>
        <v>0</v>
      </c>
      <c r="BF280" s="149">
        <f>IF(N280="znížená",J280,0)</f>
        <v>0</v>
      </c>
      <c r="BG280" s="149">
        <f>IF(N280="zákl. prenesená",J280,0)</f>
        <v>0</v>
      </c>
      <c r="BH280" s="149">
        <f>IF(N280="zníž. prenesená",J280,0)</f>
        <v>0</v>
      </c>
      <c r="BI280" s="149">
        <f>IF(N280="nulová",J280,0)</f>
        <v>0</v>
      </c>
      <c r="BJ280" s="13" t="s">
        <v>153</v>
      </c>
      <c r="BK280" s="150">
        <f>ROUND(I280*H280,3)</f>
        <v>0</v>
      </c>
      <c r="BL280" s="13" t="s">
        <v>178</v>
      </c>
      <c r="BM280" s="148" t="s">
        <v>1183</v>
      </c>
    </row>
    <row r="281" spans="2:65" s="11" customFormat="1" ht="22.9" customHeight="1">
      <c r="B281" s="125"/>
      <c r="D281" s="126" t="s">
        <v>70</v>
      </c>
      <c r="E281" s="134" t="s">
        <v>258</v>
      </c>
      <c r="F281" s="134" t="s">
        <v>259</v>
      </c>
      <c r="I281" s="128"/>
      <c r="J281" s="135">
        <f>BK281</f>
        <v>0</v>
      </c>
      <c r="L281" s="125"/>
      <c r="M281" s="129"/>
      <c r="P281" s="130">
        <f>SUM(P282:P289)</f>
        <v>0</v>
      </c>
      <c r="R281" s="130">
        <f>SUM(R282:R289)</f>
        <v>0</v>
      </c>
      <c r="T281" s="131">
        <f>SUM(T282:T289)</f>
        <v>0</v>
      </c>
      <c r="AR281" s="126" t="s">
        <v>153</v>
      </c>
      <c r="AT281" s="132" t="s">
        <v>70</v>
      </c>
      <c r="AU281" s="132" t="s">
        <v>79</v>
      </c>
      <c r="AY281" s="126" t="s">
        <v>146</v>
      </c>
      <c r="BK281" s="133">
        <f>SUM(BK282:BK289)</f>
        <v>0</v>
      </c>
    </row>
    <row r="282" spans="2:65" s="1" customFormat="1" ht="24.2" customHeight="1">
      <c r="B282" s="136"/>
      <c r="C282" s="137" t="s">
        <v>1184</v>
      </c>
      <c r="D282" s="137" t="s">
        <v>148</v>
      </c>
      <c r="E282" s="138" t="s">
        <v>634</v>
      </c>
      <c r="F282" s="139" t="s">
        <v>635</v>
      </c>
      <c r="G282" s="140" t="s">
        <v>199</v>
      </c>
      <c r="H282" s="141">
        <v>1</v>
      </c>
      <c r="I282" s="142"/>
      <c r="J282" s="141">
        <f t="shared" ref="J282:J289" si="90">ROUND(I282*H282,3)</f>
        <v>0</v>
      </c>
      <c r="K282" s="143"/>
      <c r="L282" s="28"/>
      <c r="M282" s="144" t="s">
        <v>1</v>
      </c>
      <c r="N282" s="145" t="s">
        <v>37</v>
      </c>
      <c r="P282" s="146">
        <f t="shared" ref="P282:P289" si="91">O282*H282</f>
        <v>0</v>
      </c>
      <c r="Q282" s="146">
        <v>0</v>
      </c>
      <c r="R282" s="146">
        <f t="shared" ref="R282:R289" si="92">Q282*H282</f>
        <v>0</v>
      </c>
      <c r="S282" s="146">
        <v>0</v>
      </c>
      <c r="T282" s="147">
        <f t="shared" ref="T282:T289" si="93">S282*H282</f>
        <v>0</v>
      </c>
      <c r="AR282" s="148" t="s">
        <v>178</v>
      </c>
      <c r="AT282" s="148" t="s">
        <v>148</v>
      </c>
      <c r="AU282" s="148" t="s">
        <v>153</v>
      </c>
      <c r="AY282" s="13" t="s">
        <v>146</v>
      </c>
      <c r="BE282" s="149">
        <f t="shared" ref="BE282:BE289" si="94">IF(N282="základná",J282,0)</f>
        <v>0</v>
      </c>
      <c r="BF282" s="149">
        <f t="shared" ref="BF282:BF289" si="95">IF(N282="znížená",J282,0)</f>
        <v>0</v>
      </c>
      <c r="BG282" s="149">
        <f t="shared" ref="BG282:BG289" si="96">IF(N282="zákl. prenesená",J282,0)</f>
        <v>0</v>
      </c>
      <c r="BH282" s="149">
        <f t="shared" ref="BH282:BH289" si="97">IF(N282="zníž. prenesená",J282,0)</f>
        <v>0</v>
      </c>
      <c r="BI282" s="149">
        <f t="shared" ref="BI282:BI289" si="98">IF(N282="nulová",J282,0)</f>
        <v>0</v>
      </c>
      <c r="BJ282" s="13" t="s">
        <v>153</v>
      </c>
      <c r="BK282" s="150">
        <f t="shared" ref="BK282:BK289" si="99">ROUND(I282*H282,3)</f>
        <v>0</v>
      </c>
      <c r="BL282" s="13" t="s">
        <v>178</v>
      </c>
      <c r="BM282" s="148" t="s">
        <v>1185</v>
      </c>
    </row>
    <row r="283" spans="2:65" s="1" customFormat="1" ht="24.2" customHeight="1">
      <c r="B283" s="136"/>
      <c r="C283" s="151" t="s">
        <v>825</v>
      </c>
      <c r="D283" s="151" t="s">
        <v>235</v>
      </c>
      <c r="E283" s="152" t="s">
        <v>638</v>
      </c>
      <c r="F283" s="153" t="s">
        <v>639</v>
      </c>
      <c r="G283" s="154" t="s">
        <v>199</v>
      </c>
      <c r="H283" s="155">
        <v>1</v>
      </c>
      <c r="I283" s="156"/>
      <c r="J283" s="155">
        <f t="shared" si="90"/>
        <v>0</v>
      </c>
      <c r="K283" s="157"/>
      <c r="L283" s="158"/>
      <c r="M283" s="159" t="s">
        <v>1</v>
      </c>
      <c r="N283" s="160" t="s">
        <v>37</v>
      </c>
      <c r="P283" s="146">
        <f t="shared" si="91"/>
        <v>0</v>
      </c>
      <c r="Q283" s="146">
        <v>0</v>
      </c>
      <c r="R283" s="146">
        <f t="shared" si="92"/>
        <v>0</v>
      </c>
      <c r="S283" s="146">
        <v>0</v>
      </c>
      <c r="T283" s="147">
        <f t="shared" si="93"/>
        <v>0</v>
      </c>
      <c r="AR283" s="148" t="s">
        <v>208</v>
      </c>
      <c r="AT283" s="148" t="s">
        <v>235</v>
      </c>
      <c r="AU283" s="148" t="s">
        <v>153</v>
      </c>
      <c r="AY283" s="13" t="s">
        <v>146</v>
      </c>
      <c r="BE283" s="149">
        <f t="shared" si="94"/>
        <v>0</v>
      </c>
      <c r="BF283" s="149">
        <f t="shared" si="95"/>
        <v>0</v>
      </c>
      <c r="BG283" s="149">
        <f t="shared" si="96"/>
        <v>0</v>
      </c>
      <c r="BH283" s="149">
        <f t="shared" si="97"/>
        <v>0</v>
      </c>
      <c r="BI283" s="149">
        <f t="shared" si="98"/>
        <v>0</v>
      </c>
      <c r="BJ283" s="13" t="s">
        <v>153</v>
      </c>
      <c r="BK283" s="150">
        <f t="shared" si="99"/>
        <v>0</v>
      </c>
      <c r="BL283" s="13" t="s">
        <v>178</v>
      </c>
      <c r="BM283" s="148" t="s">
        <v>1186</v>
      </c>
    </row>
    <row r="284" spans="2:65" s="1" customFormat="1" ht="37.9" customHeight="1">
      <c r="B284" s="136"/>
      <c r="C284" s="137" t="s">
        <v>1187</v>
      </c>
      <c r="D284" s="137" t="s">
        <v>148</v>
      </c>
      <c r="E284" s="138" t="s">
        <v>649</v>
      </c>
      <c r="F284" s="139" t="s">
        <v>650</v>
      </c>
      <c r="G284" s="140" t="s">
        <v>199</v>
      </c>
      <c r="H284" s="141">
        <v>1</v>
      </c>
      <c r="I284" s="142"/>
      <c r="J284" s="141">
        <f t="shared" si="90"/>
        <v>0</v>
      </c>
      <c r="K284" s="143"/>
      <c r="L284" s="28"/>
      <c r="M284" s="144" t="s">
        <v>1</v>
      </c>
      <c r="N284" s="145" t="s">
        <v>37</v>
      </c>
      <c r="P284" s="146">
        <f t="shared" si="91"/>
        <v>0</v>
      </c>
      <c r="Q284" s="146">
        <v>0</v>
      </c>
      <c r="R284" s="146">
        <f t="shared" si="92"/>
        <v>0</v>
      </c>
      <c r="S284" s="146">
        <v>0</v>
      </c>
      <c r="T284" s="147">
        <f t="shared" si="93"/>
        <v>0</v>
      </c>
      <c r="AR284" s="148" t="s">
        <v>178</v>
      </c>
      <c r="AT284" s="148" t="s">
        <v>148</v>
      </c>
      <c r="AU284" s="148" t="s">
        <v>153</v>
      </c>
      <c r="AY284" s="13" t="s">
        <v>146</v>
      </c>
      <c r="BE284" s="149">
        <f t="shared" si="94"/>
        <v>0</v>
      </c>
      <c r="BF284" s="149">
        <f t="shared" si="95"/>
        <v>0</v>
      </c>
      <c r="BG284" s="149">
        <f t="shared" si="96"/>
        <v>0</v>
      </c>
      <c r="BH284" s="149">
        <f t="shared" si="97"/>
        <v>0</v>
      </c>
      <c r="BI284" s="149">
        <f t="shared" si="98"/>
        <v>0</v>
      </c>
      <c r="BJ284" s="13" t="s">
        <v>153</v>
      </c>
      <c r="BK284" s="150">
        <f t="shared" si="99"/>
        <v>0</v>
      </c>
      <c r="BL284" s="13" t="s">
        <v>178</v>
      </c>
      <c r="BM284" s="148" t="s">
        <v>1188</v>
      </c>
    </row>
    <row r="285" spans="2:65" s="1" customFormat="1" ht="24.2" customHeight="1">
      <c r="B285" s="136"/>
      <c r="C285" s="151" t="s">
        <v>827</v>
      </c>
      <c r="D285" s="151" t="s">
        <v>235</v>
      </c>
      <c r="E285" s="152" t="s">
        <v>653</v>
      </c>
      <c r="F285" s="153" t="s">
        <v>654</v>
      </c>
      <c r="G285" s="154" t="s">
        <v>199</v>
      </c>
      <c r="H285" s="155">
        <v>1</v>
      </c>
      <c r="I285" s="156"/>
      <c r="J285" s="155">
        <f t="shared" si="90"/>
        <v>0</v>
      </c>
      <c r="K285" s="157"/>
      <c r="L285" s="158"/>
      <c r="M285" s="159" t="s">
        <v>1</v>
      </c>
      <c r="N285" s="160" t="s">
        <v>37</v>
      </c>
      <c r="P285" s="146">
        <f t="shared" si="91"/>
        <v>0</v>
      </c>
      <c r="Q285" s="146">
        <v>0</v>
      </c>
      <c r="R285" s="146">
        <f t="shared" si="92"/>
        <v>0</v>
      </c>
      <c r="S285" s="146">
        <v>0</v>
      </c>
      <c r="T285" s="147">
        <f t="shared" si="93"/>
        <v>0</v>
      </c>
      <c r="AR285" s="148" t="s">
        <v>208</v>
      </c>
      <c r="AT285" s="148" t="s">
        <v>235</v>
      </c>
      <c r="AU285" s="148" t="s">
        <v>153</v>
      </c>
      <c r="AY285" s="13" t="s">
        <v>146</v>
      </c>
      <c r="BE285" s="149">
        <f t="shared" si="94"/>
        <v>0</v>
      </c>
      <c r="BF285" s="149">
        <f t="shared" si="95"/>
        <v>0</v>
      </c>
      <c r="BG285" s="149">
        <f t="shared" si="96"/>
        <v>0</v>
      </c>
      <c r="BH285" s="149">
        <f t="shared" si="97"/>
        <v>0</v>
      </c>
      <c r="BI285" s="149">
        <f t="shared" si="98"/>
        <v>0</v>
      </c>
      <c r="BJ285" s="13" t="s">
        <v>153</v>
      </c>
      <c r="BK285" s="150">
        <f t="shared" si="99"/>
        <v>0</v>
      </c>
      <c r="BL285" s="13" t="s">
        <v>178</v>
      </c>
      <c r="BM285" s="148" t="s">
        <v>688</v>
      </c>
    </row>
    <row r="286" spans="2:65" s="1" customFormat="1" ht="33" customHeight="1">
      <c r="B286" s="136"/>
      <c r="C286" s="151" t="s">
        <v>1189</v>
      </c>
      <c r="D286" s="151" t="s">
        <v>235</v>
      </c>
      <c r="E286" s="152" t="s">
        <v>657</v>
      </c>
      <c r="F286" s="153" t="s">
        <v>658</v>
      </c>
      <c r="G286" s="154" t="s">
        <v>199</v>
      </c>
      <c r="H286" s="155">
        <v>1</v>
      </c>
      <c r="I286" s="156"/>
      <c r="J286" s="155">
        <f t="shared" si="90"/>
        <v>0</v>
      </c>
      <c r="K286" s="157"/>
      <c r="L286" s="158"/>
      <c r="M286" s="159" t="s">
        <v>1</v>
      </c>
      <c r="N286" s="160" t="s">
        <v>37</v>
      </c>
      <c r="P286" s="146">
        <f t="shared" si="91"/>
        <v>0</v>
      </c>
      <c r="Q286" s="146">
        <v>0</v>
      </c>
      <c r="R286" s="146">
        <f t="shared" si="92"/>
        <v>0</v>
      </c>
      <c r="S286" s="146">
        <v>0</v>
      </c>
      <c r="T286" s="147">
        <f t="shared" si="93"/>
        <v>0</v>
      </c>
      <c r="AR286" s="148" t="s">
        <v>208</v>
      </c>
      <c r="AT286" s="148" t="s">
        <v>235</v>
      </c>
      <c r="AU286" s="148" t="s">
        <v>153</v>
      </c>
      <c r="AY286" s="13" t="s">
        <v>146</v>
      </c>
      <c r="BE286" s="149">
        <f t="shared" si="94"/>
        <v>0</v>
      </c>
      <c r="BF286" s="149">
        <f t="shared" si="95"/>
        <v>0</v>
      </c>
      <c r="BG286" s="149">
        <f t="shared" si="96"/>
        <v>0</v>
      </c>
      <c r="BH286" s="149">
        <f t="shared" si="97"/>
        <v>0</v>
      </c>
      <c r="BI286" s="149">
        <f t="shared" si="98"/>
        <v>0</v>
      </c>
      <c r="BJ286" s="13" t="s">
        <v>153</v>
      </c>
      <c r="BK286" s="150">
        <f t="shared" si="99"/>
        <v>0</v>
      </c>
      <c r="BL286" s="13" t="s">
        <v>178</v>
      </c>
      <c r="BM286" s="148" t="s">
        <v>1190</v>
      </c>
    </row>
    <row r="287" spans="2:65" s="1" customFormat="1" ht="37.9" customHeight="1">
      <c r="B287" s="136"/>
      <c r="C287" s="137" t="s">
        <v>828</v>
      </c>
      <c r="D287" s="137" t="s">
        <v>148</v>
      </c>
      <c r="E287" s="138" t="s">
        <v>1191</v>
      </c>
      <c r="F287" s="139" t="s">
        <v>1192</v>
      </c>
      <c r="G287" s="140" t="s">
        <v>263</v>
      </c>
      <c r="H287" s="141">
        <v>562</v>
      </c>
      <c r="I287" s="142"/>
      <c r="J287" s="141">
        <f t="shared" si="90"/>
        <v>0</v>
      </c>
      <c r="K287" s="143"/>
      <c r="L287" s="28"/>
      <c r="M287" s="144" t="s">
        <v>1</v>
      </c>
      <c r="N287" s="145" t="s">
        <v>37</v>
      </c>
      <c r="P287" s="146">
        <f t="shared" si="91"/>
        <v>0</v>
      </c>
      <c r="Q287" s="146">
        <v>0</v>
      </c>
      <c r="R287" s="146">
        <f t="shared" si="92"/>
        <v>0</v>
      </c>
      <c r="S287" s="146">
        <v>0</v>
      </c>
      <c r="T287" s="147">
        <f t="shared" si="93"/>
        <v>0</v>
      </c>
      <c r="AR287" s="148" t="s">
        <v>178</v>
      </c>
      <c r="AT287" s="148" t="s">
        <v>148</v>
      </c>
      <c r="AU287" s="148" t="s">
        <v>153</v>
      </c>
      <c r="AY287" s="13" t="s">
        <v>146</v>
      </c>
      <c r="BE287" s="149">
        <f t="shared" si="94"/>
        <v>0</v>
      </c>
      <c r="BF287" s="149">
        <f t="shared" si="95"/>
        <v>0</v>
      </c>
      <c r="BG287" s="149">
        <f t="shared" si="96"/>
        <v>0</v>
      </c>
      <c r="BH287" s="149">
        <f t="shared" si="97"/>
        <v>0</v>
      </c>
      <c r="BI287" s="149">
        <f t="shared" si="98"/>
        <v>0</v>
      </c>
      <c r="BJ287" s="13" t="s">
        <v>153</v>
      </c>
      <c r="BK287" s="150">
        <f t="shared" si="99"/>
        <v>0</v>
      </c>
      <c r="BL287" s="13" t="s">
        <v>178</v>
      </c>
      <c r="BM287" s="148" t="s">
        <v>1193</v>
      </c>
    </row>
    <row r="288" spans="2:65" s="1" customFormat="1" ht="16.5" customHeight="1">
      <c r="B288" s="136"/>
      <c r="C288" s="137" t="s">
        <v>1194</v>
      </c>
      <c r="D288" s="137" t="s">
        <v>148</v>
      </c>
      <c r="E288" s="138" t="s">
        <v>1195</v>
      </c>
      <c r="F288" s="139" t="s">
        <v>1196</v>
      </c>
      <c r="G288" s="140" t="s">
        <v>279</v>
      </c>
      <c r="H288" s="141">
        <v>1</v>
      </c>
      <c r="I288" s="142"/>
      <c r="J288" s="141">
        <f t="shared" si="90"/>
        <v>0</v>
      </c>
      <c r="K288" s="143"/>
      <c r="L288" s="28"/>
      <c r="M288" s="144" t="s">
        <v>1</v>
      </c>
      <c r="N288" s="145" t="s">
        <v>37</v>
      </c>
      <c r="P288" s="146">
        <f t="shared" si="91"/>
        <v>0</v>
      </c>
      <c r="Q288" s="146">
        <v>0</v>
      </c>
      <c r="R288" s="146">
        <f t="shared" si="92"/>
        <v>0</v>
      </c>
      <c r="S288" s="146">
        <v>0</v>
      </c>
      <c r="T288" s="147">
        <f t="shared" si="93"/>
        <v>0</v>
      </c>
      <c r="AR288" s="148" t="s">
        <v>178</v>
      </c>
      <c r="AT288" s="148" t="s">
        <v>148</v>
      </c>
      <c r="AU288" s="148" t="s">
        <v>153</v>
      </c>
      <c r="AY288" s="13" t="s">
        <v>146</v>
      </c>
      <c r="BE288" s="149">
        <f t="shared" si="94"/>
        <v>0</v>
      </c>
      <c r="BF288" s="149">
        <f t="shared" si="95"/>
        <v>0</v>
      </c>
      <c r="BG288" s="149">
        <f t="shared" si="96"/>
        <v>0</v>
      </c>
      <c r="BH288" s="149">
        <f t="shared" si="97"/>
        <v>0</v>
      </c>
      <c r="BI288" s="149">
        <f t="shared" si="98"/>
        <v>0</v>
      </c>
      <c r="BJ288" s="13" t="s">
        <v>153</v>
      </c>
      <c r="BK288" s="150">
        <f t="shared" si="99"/>
        <v>0</v>
      </c>
      <c r="BL288" s="13" t="s">
        <v>178</v>
      </c>
      <c r="BM288" s="148" t="s">
        <v>1197</v>
      </c>
    </row>
    <row r="289" spans="2:65" s="1" customFormat="1" ht="24.2" customHeight="1">
      <c r="B289" s="136"/>
      <c r="C289" s="137" t="s">
        <v>1022</v>
      </c>
      <c r="D289" s="137" t="s">
        <v>148</v>
      </c>
      <c r="E289" s="138" t="s">
        <v>669</v>
      </c>
      <c r="F289" s="139" t="s">
        <v>670</v>
      </c>
      <c r="G289" s="140" t="s">
        <v>185</v>
      </c>
      <c r="H289" s="141">
        <v>0.98</v>
      </c>
      <c r="I289" s="142"/>
      <c r="J289" s="141">
        <f t="shared" si="90"/>
        <v>0</v>
      </c>
      <c r="K289" s="143"/>
      <c r="L289" s="28"/>
      <c r="M289" s="144" t="s">
        <v>1</v>
      </c>
      <c r="N289" s="145" t="s">
        <v>37</v>
      </c>
      <c r="P289" s="146">
        <f t="shared" si="91"/>
        <v>0</v>
      </c>
      <c r="Q289" s="146">
        <v>0</v>
      </c>
      <c r="R289" s="146">
        <f t="shared" si="92"/>
        <v>0</v>
      </c>
      <c r="S289" s="146">
        <v>0</v>
      </c>
      <c r="T289" s="147">
        <f t="shared" si="93"/>
        <v>0</v>
      </c>
      <c r="AR289" s="148" t="s">
        <v>178</v>
      </c>
      <c r="AT289" s="148" t="s">
        <v>148</v>
      </c>
      <c r="AU289" s="148" t="s">
        <v>153</v>
      </c>
      <c r="AY289" s="13" t="s">
        <v>146</v>
      </c>
      <c r="BE289" s="149">
        <f t="shared" si="94"/>
        <v>0</v>
      </c>
      <c r="BF289" s="149">
        <f t="shared" si="95"/>
        <v>0</v>
      </c>
      <c r="BG289" s="149">
        <f t="shared" si="96"/>
        <v>0</v>
      </c>
      <c r="BH289" s="149">
        <f t="shared" si="97"/>
        <v>0</v>
      </c>
      <c r="BI289" s="149">
        <f t="shared" si="98"/>
        <v>0</v>
      </c>
      <c r="BJ289" s="13" t="s">
        <v>153</v>
      </c>
      <c r="BK289" s="150">
        <f t="shared" si="99"/>
        <v>0</v>
      </c>
      <c r="BL289" s="13" t="s">
        <v>178</v>
      </c>
      <c r="BM289" s="148" t="s">
        <v>1198</v>
      </c>
    </row>
    <row r="290" spans="2:65" s="11" customFormat="1" ht="22.9" customHeight="1">
      <c r="B290" s="125"/>
      <c r="D290" s="126" t="s">
        <v>70</v>
      </c>
      <c r="E290" s="134" t="s">
        <v>1199</v>
      </c>
      <c r="F290" s="134" t="s">
        <v>1200</v>
      </c>
      <c r="I290" s="128"/>
      <c r="J290" s="135">
        <f>BK290</f>
        <v>0</v>
      </c>
      <c r="L290" s="125"/>
      <c r="M290" s="129"/>
      <c r="P290" s="130">
        <f>SUM(P291:P294)</f>
        <v>0</v>
      </c>
      <c r="R290" s="130">
        <f>SUM(R291:R294)</f>
        <v>0</v>
      </c>
      <c r="T290" s="131">
        <f>SUM(T291:T294)</f>
        <v>0</v>
      </c>
      <c r="AR290" s="126" t="s">
        <v>153</v>
      </c>
      <c r="AT290" s="132" t="s">
        <v>70</v>
      </c>
      <c r="AU290" s="132" t="s">
        <v>79</v>
      </c>
      <c r="AY290" s="126" t="s">
        <v>146</v>
      </c>
      <c r="BK290" s="133">
        <f>SUM(BK291:BK294)</f>
        <v>0</v>
      </c>
    </row>
    <row r="291" spans="2:65" s="1" customFormat="1" ht="24.2" customHeight="1">
      <c r="B291" s="136"/>
      <c r="C291" s="137" t="s">
        <v>1201</v>
      </c>
      <c r="D291" s="137" t="s">
        <v>148</v>
      </c>
      <c r="E291" s="138" t="s">
        <v>1202</v>
      </c>
      <c r="F291" s="139" t="s">
        <v>1203</v>
      </c>
      <c r="G291" s="140" t="s">
        <v>246</v>
      </c>
      <c r="H291" s="141">
        <v>20</v>
      </c>
      <c r="I291" s="142"/>
      <c r="J291" s="141">
        <f>ROUND(I291*H291,3)</f>
        <v>0</v>
      </c>
      <c r="K291" s="143"/>
      <c r="L291" s="28"/>
      <c r="M291" s="144" t="s">
        <v>1</v>
      </c>
      <c r="N291" s="145" t="s">
        <v>37</v>
      </c>
      <c r="P291" s="146">
        <f>O291*H291</f>
        <v>0</v>
      </c>
      <c r="Q291" s="146">
        <v>0</v>
      </c>
      <c r="R291" s="146">
        <f>Q291*H291</f>
        <v>0</v>
      </c>
      <c r="S291" s="146">
        <v>0</v>
      </c>
      <c r="T291" s="147">
        <f>S291*H291</f>
        <v>0</v>
      </c>
      <c r="AR291" s="148" t="s">
        <v>178</v>
      </c>
      <c r="AT291" s="148" t="s">
        <v>148</v>
      </c>
      <c r="AU291" s="148" t="s">
        <v>153</v>
      </c>
      <c r="AY291" s="13" t="s">
        <v>146</v>
      </c>
      <c r="BE291" s="149">
        <f>IF(N291="základná",J291,0)</f>
        <v>0</v>
      </c>
      <c r="BF291" s="149">
        <f>IF(N291="znížená",J291,0)</f>
        <v>0</v>
      </c>
      <c r="BG291" s="149">
        <f>IF(N291="zákl. prenesená",J291,0)</f>
        <v>0</v>
      </c>
      <c r="BH291" s="149">
        <f>IF(N291="zníž. prenesená",J291,0)</f>
        <v>0</v>
      </c>
      <c r="BI291" s="149">
        <f>IF(N291="nulová",J291,0)</f>
        <v>0</v>
      </c>
      <c r="BJ291" s="13" t="s">
        <v>153</v>
      </c>
      <c r="BK291" s="150">
        <f>ROUND(I291*H291,3)</f>
        <v>0</v>
      </c>
      <c r="BL291" s="13" t="s">
        <v>178</v>
      </c>
      <c r="BM291" s="148" t="s">
        <v>1204</v>
      </c>
    </row>
    <row r="292" spans="2:65" s="1" customFormat="1" ht="37.9" customHeight="1">
      <c r="B292" s="136"/>
      <c r="C292" s="137" t="s">
        <v>1027</v>
      </c>
      <c r="D292" s="137" t="s">
        <v>148</v>
      </c>
      <c r="E292" s="138" t="s">
        <v>1205</v>
      </c>
      <c r="F292" s="139" t="s">
        <v>1206</v>
      </c>
      <c r="G292" s="140" t="s">
        <v>174</v>
      </c>
      <c r="H292" s="141">
        <v>15.81</v>
      </c>
      <c r="I292" s="142"/>
      <c r="J292" s="141">
        <f>ROUND(I292*H292,3)</f>
        <v>0</v>
      </c>
      <c r="K292" s="143"/>
      <c r="L292" s="28"/>
      <c r="M292" s="144" t="s">
        <v>1</v>
      </c>
      <c r="N292" s="145" t="s">
        <v>37</v>
      </c>
      <c r="P292" s="146">
        <f>O292*H292</f>
        <v>0</v>
      </c>
      <c r="Q292" s="146">
        <v>0</v>
      </c>
      <c r="R292" s="146">
        <f>Q292*H292</f>
        <v>0</v>
      </c>
      <c r="S292" s="146">
        <v>0</v>
      </c>
      <c r="T292" s="147">
        <f>S292*H292</f>
        <v>0</v>
      </c>
      <c r="AR292" s="148" t="s">
        <v>178</v>
      </c>
      <c r="AT292" s="148" t="s">
        <v>148</v>
      </c>
      <c r="AU292" s="148" t="s">
        <v>153</v>
      </c>
      <c r="AY292" s="13" t="s">
        <v>146</v>
      </c>
      <c r="BE292" s="149">
        <f>IF(N292="základná",J292,0)</f>
        <v>0</v>
      </c>
      <c r="BF292" s="149">
        <f>IF(N292="znížená",J292,0)</f>
        <v>0</v>
      </c>
      <c r="BG292" s="149">
        <f>IF(N292="zákl. prenesená",J292,0)</f>
        <v>0</v>
      </c>
      <c r="BH292" s="149">
        <f>IF(N292="zníž. prenesená",J292,0)</f>
        <v>0</v>
      </c>
      <c r="BI292" s="149">
        <f>IF(N292="nulová",J292,0)</f>
        <v>0</v>
      </c>
      <c r="BJ292" s="13" t="s">
        <v>153</v>
      </c>
      <c r="BK292" s="150">
        <f>ROUND(I292*H292,3)</f>
        <v>0</v>
      </c>
      <c r="BL292" s="13" t="s">
        <v>178</v>
      </c>
      <c r="BM292" s="148" t="s">
        <v>1207</v>
      </c>
    </row>
    <row r="293" spans="2:65" s="1" customFormat="1" ht="16.5" customHeight="1">
      <c r="B293" s="136"/>
      <c r="C293" s="151" t="s">
        <v>1208</v>
      </c>
      <c r="D293" s="151" t="s">
        <v>235</v>
      </c>
      <c r="E293" s="152" t="s">
        <v>1209</v>
      </c>
      <c r="F293" s="153" t="s">
        <v>1210</v>
      </c>
      <c r="G293" s="154" t="s">
        <v>174</v>
      </c>
      <c r="H293" s="155">
        <v>19.75</v>
      </c>
      <c r="I293" s="156"/>
      <c r="J293" s="155">
        <f>ROUND(I293*H293,3)</f>
        <v>0</v>
      </c>
      <c r="K293" s="157"/>
      <c r="L293" s="158"/>
      <c r="M293" s="159" t="s">
        <v>1</v>
      </c>
      <c r="N293" s="160" t="s">
        <v>37</v>
      </c>
      <c r="P293" s="146">
        <f>O293*H293</f>
        <v>0</v>
      </c>
      <c r="Q293" s="146">
        <v>0</v>
      </c>
      <c r="R293" s="146">
        <f>Q293*H293</f>
        <v>0</v>
      </c>
      <c r="S293" s="146">
        <v>0</v>
      </c>
      <c r="T293" s="147">
        <f>S293*H293</f>
        <v>0</v>
      </c>
      <c r="AR293" s="148" t="s">
        <v>208</v>
      </c>
      <c r="AT293" s="148" t="s">
        <v>235</v>
      </c>
      <c r="AU293" s="148" t="s">
        <v>153</v>
      </c>
      <c r="AY293" s="13" t="s">
        <v>146</v>
      </c>
      <c r="BE293" s="149">
        <f>IF(N293="základná",J293,0)</f>
        <v>0</v>
      </c>
      <c r="BF293" s="149">
        <f>IF(N293="znížená",J293,0)</f>
        <v>0</v>
      </c>
      <c r="BG293" s="149">
        <f>IF(N293="zákl. prenesená",J293,0)</f>
        <v>0</v>
      </c>
      <c r="BH293" s="149">
        <f>IF(N293="zníž. prenesená",J293,0)</f>
        <v>0</v>
      </c>
      <c r="BI293" s="149">
        <f>IF(N293="nulová",J293,0)</f>
        <v>0</v>
      </c>
      <c r="BJ293" s="13" t="s">
        <v>153</v>
      </c>
      <c r="BK293" s="150">
        <f>ROUND(I293*H293,3)</f>
        <v>0</v>
      </c>
      <c r="BL293" s="13" t="s">
        <v>178</v>
      </c>
      <c r="BM293" s="148" t="s">
        <v>1211</v>
      </c>
    </row>
    <row r="294" spans="2:65" s="1" customFormat="1" ht="24.2" customHeight="1">
      <c r="B294" s="136"/>
      <c r="C294" s="137" t="s">
        <v>1030</v>
      </c>
      <c r="D294" s="137" t="s">
        <v>148</v>
      </c>
      <c r="E294" s="138" t="s">
        <v>1212</v>
      </c>
      <c r="F294" s="139" t="s">
        <v>1213</v>
      </c>
      <c r="G294" s="140" t="s">
        <v>185</v>
      </c>
      <c r="H294" s="141">
        <v>0.502</v>
      </c>
      <c r="I294" s="142"/>
      <c r="J294" s="141">
        <f>ROUND(I294*H294,3)</f>
        <v>0</v>
      </c>
      <c r="K294" s="143"/>
      <c r="L294" s="28"/>
      <c r="M294" s="144" t="s">
        <v>1</v>
      </c>
      <c r="N294" s="145" t="s">
        <v>37</v>
      </c>
      <c r="P294" s="146">
        <f>O294*H294</f>
        <v>0</v>
      </c>
      <c r="Q294" s="146">
        <v>0</v>
      </c>
      <c r="R294" s="146">
        <f>Q294*H294</f>
        <v>0</v>
      </c>
      <c r="S294" s="146">
        <v>0</v>
      </c>
      <c r="T294" s="147">
        <f>S294*H294</f>
        <v>0</v>
      </c>
      <c r="AR294" s="148" t="s">
        <v>178</v>
      </c>
      <c r="AT294" s="148" t="s">
        <v>148</v>
      </c>
      <c r="AU294" s="148" t="s">
        <v>153</v>
      </c>
      <c r="AY294" s="13" t="s">
        <v>146</v>
      </c>
      <c r="BE294" s="149">
        <f>IF(N294="základná",J294,0)</f>
        <v>0</v>
      </c>
      <c r="BF294" s="149">
        <f>IF(N294="znížená",J294,0)</f>
        <v>0</v>
      </c>
      <c r="BG294" s="149">
        <f>IF(N294="zákl. prenesená",J294,0)</f>
        <v>0</v>
      </c>
      <c r="BH294" s="149">
        <f>IF(N294="zníž. prenesená",J294,0)</f>
        <v>0</v>
      </c>
      <c r="BI294" s="149">
        <f>IF(N294="nulová",J294,0)</f>
        <v>0</v>
      </c>
      <c r="BJ294" s="13" t="s">
        <v>153</v>
      </c>
      <c r="BK294" s="150">
        <f>ROUND(I294*H294,3)</f>
        <v>0</v>
      </c>
      <c r="BL294" s="13" t="s">
        <v>178</v>
      </c>
      <c r="BM294" s="148" t="s">
        <v>1214</v>
      </c>
    </row>
    <row r="295" spans="2:65" s="11" customFormat="1" ht="22.9" customHeight="1">
      <c r="B295" s="125"/>
      <c r="D295" s="126" t="s">
        <v>70</v>
      </c>
      <c r="E295" s="134" t="s">
        <v>1215</v>
      </c>
      <c r="F295" s="134" t="s">
        <v>1216</v>
      </c>
      <c r="I295" s="128"/>
      <c r="J295" s="135">
        <f>BK295</f>
        <v>0</v>
      </c>
      <c r="L295" s="125"/>
      <c r="M295" s="129"/>
      <c r="P295" s="130">
        <f>SUM(P296:P297)</f>
        <v>0</v>
      </c>
      <c r="R295" s="130">
        <f>SUM(R296:R297)</f>
        <v>0</v>
      </c>
      <c r="T295" s="131">
        <f>SUM(T296:T297)</f>
        <v>0</v>
      </c>
      <c r="AR295" s="126" t="s">
        <v>153</v>
      </c>
      <c r="AT295" s="132" t="s">
        <v>70</v>
      </c>
      <c r="AU295" s="132" t="s">
        <v>79</v>
      </c>
      <c r="AY295" s="126" t="s">
        <v>146</v>
      </c>
      <c r="BK295" s="133">
        <f>SUM(BK296:BK297)</f>
        <v>0</v>
      </c>
    </row>
    <row r="296" spans="2:65" s="1" customFormat="1" ht="37.9" customHeight="1">
      <c r="B296" s="136"/>
      <c r="C296" s="137" t="s">
        <v>1217</v>
      </c>
      <c r="D296" s="137" t="s">
        <v>148</v>
      </c>
      <c r="E296" s="138" t="s">
        <v>1218</v>
      </c>
      <c r="F296" s="139" t="s">
        <v>1219</v>
      </c>
      <c r="G296" s="140" t="s">
        <v>174</v>
      </c>
      <c r="H296" s="141">
        <v>60.46</v>
      </c>
      <c r="I296" s="142"/>
      <c r="J296" s="141">
        <f>ROUND(I296*H296,3)</f>
        <v>0</v>
      </c>
      <c r="K296" s="143"/>
      <c r="L296" s="28"/>
      <c r="M296" s="144" t="s">
        <v>1</v>
      </c>
      <c r="N296" s="145" t="s">
        <v>37</v>
      </c>
      <c r="P296" s="146">
        <f>O296*H296</f>
        <v>0</v>
      </c>
      <c r="Q296" s="146">
        <v>0</v>
      </c>
      <c r="R296" s="146">
        <f>Q296*H296</f>
        <v>0</v>
      </c>
      <c r="S296" s="146">
        <v>0</v>
      </c>
      <c r="T296" s="147">
        <f>S296*H296</f>
        <v>0</v>
      </c>
      <c r="AR296" s="148" t="s">
        <v>178</v>
      </c>
      <c r="AT296" s="148" t="s">
        <v>148</v>
      </c>
      <c r="AU296" s="148" t="s">
        <v>153</v>
      </c>
      <c r="AY296" s="13" t="s">
        <v>146</v>
      </c>
      <c r="BE296" s="149">
        <f>IF(N296="základná",J296,0)</f>
        <v>0</v>
      </c>
      <c r="BF296" s="149">
        <f>IF(N296="znížená",J296,0)</f>
        <v>0</v>
      </c>
      <c r="BG296" s="149">
        <f>IF(N296="zákl. prenesená",J296,0)</f>
        <v>0</v>
      </c>
      <c r="BH296" s="149">
        <f>IF(N296="zníž. prenesená",J296,0)</f>
        <v>0</v>
      </c>
      <c r="BI296" s="149">
        <f>IF(N296="nulová",J296,0)</f>
        <v>0</v>
      </c>
      <c r="BJ296" s="13" t="s">
        <v>153</v>
      </c>
      <c r="BK296" s="150">
        <f>ROUND(I296*H296,3)</f>
        <v>0</v>
      </c>
      <c r="BL296" s="13" t="s">
        <v>178</v>
      </c>
      <c r="BM296" s="148" t="s">
        <v>1220</v>
      </c>
    </row>
    <row r="297" spans="2:65" s="1" customFormat="1" ht="24.2" customHeight="1">
      <c r="B297" s="136"/>
      <c r="C297" s="137" t="s">
        <v>1033</v>
      </c>
      <c r="D297" s="137" t="s">
        <v>148</v>
      </c>
      <c r="E297" s="138" t="s">
        <v>1221</v>
      </c>
      <c r="F297" s="139" t="s">
        <v>1222</v>
      </c>
      <c r="G297" s="140" t="s">
        <v>174</v>
      </c>
      <c r="H297" s="141">
        <v>60.46</v>
      </c>
      <c r="I297" s="142"/>
      <c r="J297" s="141">
        <f>ROUND(I297*H297,3)</f>
        <v>0</v>
      </c>
      <c r="K297" s="143"/>
      <c r="L297" s="28"/>
      <c r="M297" s="144" t="s">
        <v>1</v>
      </c>
      <c r="N297" s="145" t="s">
        <v>37</v>
      </c>
      <c r="P297" s="146">
        <f>O297*H297</f>
        <v>0</v>
      </c>
      <c r="Q297" s="146">
        <v>0</v>
      </c>
      <c r="R297" s="146">
        <f>Q297*H297</f>
        <v>0</v>
      </c>
      <c r="S297" s="146">
        <v>0</v>
      </c>
      <c r="T297" s="147">
        <f>S297*H297</f>
        <v>0</v>
      </c>
      <c r="AR297" s="148" t="s">
        <v>178</v>
      </c>
      <c r="AT297" s="148" t="s">
        <v>148</v>
      </c>
      <c r="AU297" s="148" t="s">
        <v>153</v>
      </c>
      <c r="AY297" s="13" t="s">
        <v>146</v>
      </c>
      <c r="BE297" s="149">
        <f>IF(N297="základná",J297,0)</f>
        <v>0</v>
      </c>
      <c r="BF297" s="149">
        <f>IF(N297="znížená",J297,0)</f>
        <v>0</v>
      </c>
      <c r="BG297" s="149">
        <f>IF(N297="zákl. prenesená",J297,0)</f>
        <v>0</v>
      </c>
      <c r="BH297" s="149">
        <f>IF(N297="zníž. prenesená",J297,0)</f>
        <v>0</v>
      </c>
      <c r="BI297" s="149">
        <f>IF(N297="nulová",J297,0)</f>
        <v>0</v>
      </c>
      <c r="BJ297" s="13" t="s">
        <v>153</v>
      </c>
      <c r="BK297" s="150">
        <f>ROUND(I297*H297,3)</f>
        <v>0</v>
      </c>
      <c r="BL297" s="13" t="s">
        <v>178</v>
      </c>
      <c r="BM297" s="148" t="s">
        <v>1223</v>
      </c>
    </row>
    <row r="298" spans="2:65" s="11" customFormat="1" ht="25.9" customHeight="1">
      <c r="B298" s="125"/>
      <c r="D298" s="126" t="s">
        <v>70</v>
      </c>
      <c r="E298" s="127" t="s">
        <v>235</v>
      </c>
      <c r="F298" s="127" t="s">
        <v>274</v>
      </c>
      <c r="I298" s="128"/>
      <c r="J298" s="115">
        <f>BK298</f>
        <v>0</v>
      </c>
      <c r="L298" s="125"/>
      <c r="M298" s="129"/>
      <c r="P298" s="130">
        <f>P299</f>
        <v>0</v>
      </c>
      <c r="R298" s="130">
        <f>R299</f>
        <v>0</v>
      </c>
      <c r="T298" s="131">
        <f>T299</f>
        <v>0</v>
      </c>
      <c r="AR298" s="126" t="s">
        <v>156</v>
      </c>
      <c r="AT298" s="132" t="s">
        <v>70</v>
      </c>
      <c r="AU298" s="132" t="s">
        <v>71</v>
      </c>
      <c r="AY298" s="126" t="s">
        <v>146</v>
      </c>
      <c r="BK298" s="133">
        <f>BK299</f>
        <v>0</v>
      </c>
    </row>
    <row r="299" spans="2:65" s="11" customFormat="1" ht="22.9" customHeight="1">
      <c r="B299" s="125"/>
      <c r="D299" s="126" t="s">
        <v>70</v>
      </c>
      <c r="E299" s="134" t="s">
        <v>275</v>
      </c>
      <c r="F299" s="134" t="s">
        <v>276</v>
      </c>
      <c r="I299" s="128"/>
      <c r="J299" s="135">
        <f>BK299</f>
        <v>0</v>
      </c>
      <c r="L299" s="125"/>
      <c r="M299" s="129"/>
      <c r="P299" s="130">
        <f>SUM(P300:P301)</f>
        <v>0</v>
      </c>
      <c r="R299" s="130">
        <f>SUM(R300:R301)</f>
        <v>0</v>
      </c>
      <c r="T299" s="131">
        <f>SUM(T300:T301)</f>
        <v>0</v>
      </c>
      <c r="AR299" s="126" t="s">
        <v>156</v>
      </c>
      <c r="AT299" s="132" t="s">
        <v>70</v>
      </c>
      <c r="AU299" s="132" t="s">
        <v>79</v>
      </c>
      <c r="AY299" s="126" t="s">
        <v>146</v>
      </c>
      <c r="BK299" s="133">
        <f>SUM(BK300:BK301)</f>
        <v>0</v>
      </c>
    </row>
    <row r="300" spans="2:65" s="1" customFormat="1" ht="24.2" customHeight="1">
      <c r="B300" s="136"/>
      <c r="C300" s="137" t="s">
        <v>1224</v>
      </c>
      <c r="D300" s="137" t="s">
        <v>148</v>
      </c>
      <c r="E300" s="138" t="s">
        <v>1225</v>
      </c>
      <c r="F300" s="139" t="s">
        <v>1226</v>
      </c>
      <c r="G300" s="140" t="s">
        <v>279</v>
      </c>
      <c r="H300" s="141">
        <v>1</v>
      </c>
      <c r="I300" s="142"/>
      <c r="J300" s="141">
        <f>ROUND(I300*H300,3)</f>
        <v>0</v>
      </c>
      <c r="K300" s="143"/>
      <c r="L300" s="28"/>
      <c r="M300" s="144" t="s">
        <v>1</v>
      </c>
      <c r="N300" s="145" t="s">
        <v>37</v>
      </c>
      <c r="P300" s="146">
        <f>O300*H300</f>
        <v>0</v>
      </c>
      <c r="Q300" s="146">
        <v>0</v>
      </c>
      <c r="R300" s="146">
        <f>Q300*H300</f>
        <v>0</v>
      </c>
      <c r="S300" s="146">
        <v>0</v>
      </c>
      <c r="T300" s="147">
        <f>S300*H300</f>
        <v>0</v>
      </c>
      <c r="AR300" s="148" t="s">
        <v>280</v>
      </c>
      <c r="AT300" s="148" t="s">
        <v>148</v>
      </c>
      <c r="AU300" s="148" t="s">
        <v>153</v>
      </c>
      <c r="AY300" s="13" t="s">
        <v>146</v>
      </c>
      <c r="BE300" s="149">
        <f>IF(N300="základná",J300,0)</f>
        <v>0</v>
      </c>
      <c r="BF300" s="149">
        <f>IF(N300="znížená",J300,0)</f>
        <v>0</v>
      </c>
      <c r="BG300" s="149">
        <f>IF(N300="zákl. prenesená",J300,0)</f>
        <v>0</v>
      </c>
      <c r="BH300" s="149">
        <f>IF(N300="zníž. prenesená",J300,0)</f>
        <v>0</v>
      </c>
      <c r="BI300" s="149">
        <f>IF(N300="nulová",J300,0)</f>
        <v>0</v>
      </c>
      <c r="BJ300" s="13" t="s">
        <v>153</v>
      </c>
      <c r="BK300" s="150">
        <f>ROUND(I300*H300,3)</f>
        <v>0</v>
      </c>
      <c r="BL300" s="13" t="s">
        <v>280</v>
      </c>
      <c r="BM300" s="148" t="s">
        <v>1227</v>
      </c>
    </row>
    <row r="301" spans="2:65" s="1" customFormat="1" ht="33" customHeight="1">
      <c r="B301" s="136"/>
      <c r="C301" s="137" t="s">
        <v>1036</v>
      </c>
      <c r="D301" s="137" t="s">
        <v>148</v>
      </c>
      <c r="E301" s="138" t="s">
        <v>1228</v>
      </c>
      <c r="F301" s="139" t="s">
        <v>1229</v>
      </c>
      <c r="G301" s="140" t="s">
        <v>279</v>
      </c>
      <c r="H301" s="141">
        <v>1</v>
      </c>
      <c r="I301" s="142"/>
      <c r="J301" s="141">
        <f>ROUND(I301*H301,3)</f>
        <v>0</v>
      </c>
      <c r="K301" s="143"/>
      <c r="L301" s="28"/>
      <c r="M301" s="144" t="s">
        <v>1</v>
      </c>
      <c r="N301" s="145" t="s">
        <v>37</v>
      </c>
      <c r="P301" s="146">
        <f>O301*H301</f>
        <v>0</v>
      </c>
      <c r="Q301" s="146">
        <v>0</v>
      </c>
      <c r="R301" s="146">
        <f>Q301*H301</f>
        <v>0</v>
      </c>
      <c r="S301" s="146">
        <v>0</v>
      </c>
      <c r="T301" s="147">
        <f>S301*H301</f>
        <v>0</v>
      </c>
      <c r="AR301" s="148" t="s">
        <v>280</v>
      </c>
      <c r="AT301" s="148" t="s">
        <v>148</v>
      </c>
      <c r="AU301" s="148" t="s">
        <v>153</v>
      </c>
      <c r="AY301" s="13" t="s">
        <v>146</v>
      </c>
      <c r="BE301" s="149">
        <f>IF(N301="základná",J301,0)</f>
        <v>0</v>
      </c>
      <c r="BF301" s="149">
        <f>IF(N301="znížená",J301,0)</f>
        <v>0</v>
      </c>
      <c r="BG301" s="149">
        <f>IF(N301="zákl. prenesená",J301,0)</f>
        <v>0</v>
      </c>
      <c r="BH301" s="149">
        <f>IF(N301="zníž. prenesená",J301,0)</f>
        <v>0</v>
      </c>
      <c r="BI301" s="149">
        <f>IF(N301="nulová",J301,0)</f>
        <v>0</v>
      </c>
      <c r="BJ301" s="13" t="s">
        <v>153</v>
      </c>
      <c r="BK301" s="150">
        <f>ROUND(I301*H301,3)</f>
        <v>0</v>
      </c>
      <c r="BL301" s="13" t="s">
        <v>280</v>
      </c>
      <c r="BM301" s="148" t="s">
        <v>1230</v>
      </c>
    </row>
    <row r="302" spans="2:65" s="11" customFormat="1" ht="25.9" customHeight="1">
      <c r="B302" s="125"/>
      <c r="D302" s="126" t="s">
        <v>70</v>
      </c>
      <c r="E302" s="127" t="s">
        <v>281</v>
      </c>
      <c r="F302" s="127" t="s">
        <v>282</v>
      </c>
      <c r="I302" s="128"/>
      <c r="J302" s="115">
        <f>BK302</f>
        <v>0</v>
      </c>
      <c r="L302" s="125"/>
      <c r="M302" s="129"/>
      <c r="P302" s="130">
        <f>P303</f>
        <v>0</v>
      </c>
      <c r="R302" s="130">
        <f>R303</f>
        <v>0</v>
      </c>
      <c r="T302" s="131">
        <f>T303</f>
        <v>0</v>
      </c>
      <c r="AR302" s="126" t="s">
        <v>152</v>
      </c>
      <c r="AT302" s="132" t="s">
        <v>70</v>
      </c>
      <c r="AU302" s="132" t="s">
        <v>71</v>
      </c>
      <c r="AY302" s="126" t="s">
        <v>146</v>
      </c>
      <c r="BK302" s="133">
        <f>BK303</f>
        <v>0</v>
      </c>
    </row>
    <row r="303" spans="2:65" s="1" customFormat="1" ht="16.5" customHeight="1">
      <c r="B303" s="136"/>
      <c r="C303" s="137" t="s">
        <v>1231</v>
      </c>
      <c r="D303" s="137" t="s">
        <v>148</v>
      </c>
      <c r="E303" s="138" t="s">
        <v>703</v>
      </c>
      <c r="F303" s="139" t="s">
        <v>824</v>
      </c>
      <c r="G303" s="140" t="s">
        <v>279</v>
      </c>
      <c r="H303" s="141">
        <v>1</v>
      </c>
      <c r="I303" s="142"/>
      <c r="J303" s="141">
        <f>ROUND(I303*H303,3)</f>
        <v>0</v>
      </c>
      <c r="K303" s="143"/>
      <c r="L303" s="28"/>
      <c r="M303" s="144" t="s">
        <v>1</v>
      </c>
      <c r="N303" s="145" t="s">
        <v>37</v>
      </c>
      <c r="P303" s="146">
        <f>O303*H303</f>
        <v>0</v>
      </c>
      <c r="Q303" s="146">
        <v>0</v>
      </c>
      <c r="R303" s="146">
        <f>Q303*H303</f>
        <v>0</v>
      </c>
      <c r="S303" s="146">
        <v>0</v>
      </c>
      <c r="T303" s="147">
        <f>S303*H303</f>
        <v>0</v>
      </c>
      <c r="AR303" s="148" t="s">
        <v>286</v>
      </c>
      <c r="AT303" s="148" t="s">
        <v>148</v>
      </c>
      <c r="AU303" s="148" t="s">
        <v>79</v>
      </c>
      <c r="AY303" s="13" t="s">
        <v>146</v>
      </c>
      <c r="BE303" s="149">
        <f>IF(N303="základná",J303,0)</f>
        <v>0</v>
      </c>
      <c r="BF303" s="149">
        <f>IF(N303="znížená",J303,0)</f>
        <v>0</v>
      </c>
      <c r="BG303" s="149">
        <f>IF(N303="zákl. prenesená",J303,0)</f>
        <v>0</v>
      </c>
      <c r="BH303" s="149">
        <f>IF(N303="zníž. prenesená",J303,0)</f>
        <v>0</v>
      </c>
      <c r="BI303" s="149">
        <f>IF(N303="nulová",J303,0)</f>
        <v>0</v>
      </c>
      <c r="BJ303" s="13" t="s">
        <v>153</v>
      </c>
      <c r="BK303" s="150">
        <f>ROUND(I303*H303,3)</f>
        <v>0</v>
      </c>
      <c r="BL303" s="13" t="s">
        <v>286</v>
      </c>
      <c r="BM303" s="148" t="s">
        <v>1232</v>
      </c>
    </row>
    <row r="304" spans="2:65" s="11" customFormat="1" ht="25.9" customHeight="1">
      <c r="B304" s="125"/>
      <c r="D304" s="126" t="s">
        <v>70</v>
      </c>
      <c r="E304" s="127" t="s">
        <v>706</v>
      </c>
      <c r="F304" s="127" t="s">
        <v>826</v>
      </c>
      <c r="I304" s="128"/>
      <c r="J304" s="115">
        <f>BK304</f>
        <v>0</v>
      </c>
      <c r="L304" s="125"/>
      <c r="M304" s="129"/>
      <c r="P304" s="130">
        <f>P305</f>
        <v>0</v>
      </c>
      <c r="R304" s="130">
        <f>R305</f>
        <v>0</v>
      </c>
      <c r="T304" s="131">
        <f>T305</f>
        <v>0</v>
      </c>
      <c r="AR304" s="126" t="s">
        <v>163</v>
      </c>
      <c r="AT304" s="132" t="s">
        <v>70</v>
      </c>
      <c r="AU304" s="132" t="s">
        <v>71</v>
      </c>
      <c r="AY304" s="126" t="s">
        <v>146</v>
      </c>
      <c r="BK304" s="133">
        <f>BK305</f>
        <v>0</v>
      </c>
    </row>
    <row r="305" spans="2:65" s="1" customFormat="1" ht="24.2" customHeight="1">
      <c r="B305" s="136"/>
      <c r="C305" s="137" t="s">
        <v>1039</v>
      </c>
      <c r="D305" s="137" t="s">
        <v>148</v>
      </c>
      <c r="E305" s="138" t="s">
        <v>709</v>
      </c>
      <c r="F305" s="139" t="s">
        <v>710</v>
      </c>
      <c r="G305" s="140" t="s">
        <v>711</v>
      </c>
      <c r="H305" s="141">
        <v>1</v>
      </c>
      <c r="I305" s="142"/>
      <c r="J305" s="141">
        <f>ROUND(I305*H305,3)</f>
        <v>0</v>
      </c>
      <c r="K305" s="143"/>
      <c r="L305" s="28"/>
      <c r="M305" s="144" t="s">
        <v>1</v>
      </c>
      <c r="N305" s="145" t="s">
        <v>37</v>
      </c>
      <c r="P305" s="146">
        <f>O305*H305</f>
        <v>0</v>
      </c>
      <c r="Q305" s="146">
        <v>0</v>
      </c>
      <c r="R305" s="146">
        <f>Q305*H305</f>
        <v>0</v>
      </c>
      <c r="S305" s="146">
        <v>0</v>
      </c>
      <c r="T305" s="147">
        <f>S305*H305</f>
        <v>0</v>
      </c>
      <c r="AR305" s="148" t="s">
        <v>152</v>
      </c>
      <c r="AT305" s="148" t="s">
        <v>148</v>
      </c>
      <c r="AU305" s="148" t="s">
        <v>79</v>
      </c>
      <c r="AY305" s="13" t="s">
        <v>146</v>
      </c>
      <c r="BE305" s="149">
        <f>IF(N305="základná",J305,0)</f>
        <v>0</v>
      </c>
      <c r="BF305" s="149">
        <f>IF(N305="znížená",J305,0)</f>
        <v>0</v>
      </c>
      <c r="BG305" s="149">
        <f>IF(N305="zákl. prenesená",J305,0)</f>
        <v>0</v>
      </c>
      <c r="BH305" s="149">
        <f>IF(N305="zníž. prenesená",J305,0)</f>
        <v>0</v>
      </c>
      <c r="BI305" s="149">
        <f>IF(N305="nulová",J305,0)</f>
        <v>0</v>
      </c>
      <c r="BJ305" s="13" t="s">
        <v>153</v>
      </c>
      <c r="BK305" s="150">
        <f>ROUND(I305*H305,3)</f>
        <v>0</v>
      </c>
      <c r="BL305" s="13" t="s">
        <v>152</v>
      </c>
      <c r="BM305" s="148" t="s">
        <v>1233</v>
      </c>
    </row>
    <row r="306" spans="2:65" s="1" customFormat="1" ht="49.9" customHeight="1">
      <c r="B306" s="28"/>
      <c r="E306" s="127" t="s">
        <v>298</v>
      </c>
      <c r="F306" s="127" t="s">
        <v>299</v>
      </c>
      <c r="J306" s="115">
        <f t="shared" ref="J306:J316" si="100">BK306</f>
        <v>0</v>
      </c>
      <c r="L306" s="28"/>
      <c r="M306" s="161"/>
      <c r="T306" s="55"/>
      <c r="AT306" s="13" t="s">
        <v>70</v>
      </c>
      <c r="AU306" s="13" t="s">
        <v>71</v>
      </c>
      <c r="AY306" s="13" t="s">
        <v>300</v>
      </c>
      <c r="BK306" s="150">
        <f>SUM(BK307:BK316)</f>
        <v>0</v>
      </c>
    </row>
    <row r="307" spans="2:65" s="1" customFormat="1" ht="16.350000000000001" customHeight="1">
      <c r="B307" s="28"/>
      <c r="C307" s="162" t="s">
        <v>1</v>
      </c>
      <c r="D307" s="162" t="s">
        <v>148</v>
      </c>
      <c r="E307" s="163" t="s">
        <v>1</v>
      </c>
      <c r="F307" s="164" t="s">
        <v>1</v>
      </c>
      <c r="G307" s="165" t="s">
        <v>1</v>
      </c>
      <c r="H307" s="166"/>
      <c r="I307" s="166"/>
      <c r="J307" s="167">
        <f t="shared" si="100"/>
        <v>0</v>
      </c>
      <c r="K307" s="168"/>
      <c r="L307" s="28"/>
      <c r="M307" s="169" t="s">
        <v>1</v>
      </c>
      <c r="N307" s="170" t="s">
        <v>37</v>
      </c>
      <c r="T307" s="55"/>
      <c r="AT307" s="13" t="s">
        <v>300</v>
      </c>
      <c r="AU307" s="13" t="s">
        <v>79</v>
      </c>
      <c r="AY307" s="13" t="s">
        <v>300</v>
      </c>
      <c r="BE307" s="149">
        <f t="shared" ref="BE307:BE316" si="101">IF(N307="základná",J307,0)</f>
        <v>0</v>
      </c>
      <c r="BF307" s="149">
        <f t="shared" ref="BF307:BF316" si="102">IF(N307="znížená",J307,0)</f>
        <v>0</v>
      </c>
      <c r="BG307" s="149">
        <f t="shared" ref="BG307:BG316" si="103">IF(N307="zákl. prenesená",J307,0)</f>
        <v>0</v>
      </c>
      <c r="BH307" s="149">
        <f t="shared" ref="BH307:BH316" si="104">IF(N307="zníž. prenesená",J307,0)</f>
        <v>0</v>
      </c>
      <c r="BI307" s="149">
        <f t="shared" ref="BI307:BI316" si="105">IF(N307="nulová",J307,0)</f>
        <v>0</v>
      </c>
      <c r="BJ307" s="13" t="s">
        <v>153</v>
      </c>
      <c r="BK307" s="150">
        <f t="shared" ref="BK307:BK316" si="106">I307*H307</f>
        <v>0</v>
      </c>
    </row>
    <row r="308" spans="2:65" s="1" customFormat="1" ht="16.350000000000001" customHeight="1">
      <c r="B308" s="28"/>
      <c r="C308" s="162" t="s">
        <v>1</v>
      </c>
      <c r="D308" s="162" t="s">
        <v>148</v>
      </c>
      <c r="E308" s="163" t="s">
        <v>1</v>
      </c>
      <c r="F308" s="164" t="s">
        <v>1</v>
      </c>
      <c r="G308" s="165" t="s">
        <v>1</v>
      </c>
      <c r="H308" s="166"/>
      <c r="I308" s="166"/>
      <c r="J308" s="167">
        <f t="shared" si="100"/>
        <v>0</v>
      </c>
      <c r="K308" s="168"/>
      <c r="L308" s="28"/>
      <c r="M308" s="169" t="s">
        <v>1</v>
      </c>
      <c r="N308" s="170" t="s">
        <v>37</v>
      </c>
      <c r="T308" s="55"/>
      <c r="AT308" s="13" t="s">
        <v>300</v>
      </c>
      <c r="AU308" s="13" t="s">
        <v>79</v>
      </c>
      <c r="AY308" s="13" t="s">
        <v>300</v>
      </c>
      <c r="BE308" s="149">
        <f t="shared" si="101"/>
        <v>0</v>
      </c>
      <c r="BF308" s="149">
        <f t="shared" si="102"/>
        <v>0</v>
      </c>
      <c r="BG308" s="149">
        <f t="shared" si="103"/>
        <v>0</v>
      </c>
      <c r="BH308" s="149">
        <f t="shared" si="104"/>
        <v>0</v>
      </c>
      <c r="BI308" s="149">
        <f t="shared" si="105"/>
        <v>0</v>
      </c>
      <c r="BJ308" s="13" t="s">
        <v>153</v>
      </c>
      <c r="BK308" s="150">
        <f t="shared" si="106"/>
        <v>0</v>
      </c>
    </row>
    <row r="309" spans="2:65" s="1" customFormat="1" ht="16.350000000000001" customHeight="1">
      <c r="B309" s="28"/>
      <c r="C309" s="162" t="s">
        <v>1</v>
      </c>
      <c r="D309" s="162" t="s">
        <v>148</v>
      </c>
      <c r="E309" s="163" t="s">
        <v>1</v>
      </c>
      <c r="F309" s="164" t="s">
        <v>1</v>
      </c>
      <c r="G309" s="165" t="s">
        <v>1</v>
      </c>
      <c r="H309" s="166"/>
      <c r="I309" s="166"/>
      <c r="J309" s="167">
        <f t="shared" si="100"/>
        <v>0</v>
      </c>
      <c r="K309" s="168"/>
      <c r="L309" s="28"/>
      <c r="M309" s="169" t="s">
        <v>1</v>
      </c>
      <c r="N309" s="170" t="s">
        <v>37</v>
      </c>
      <c r="T309" s="55"/>
      <c r="AT309" s="13" t="s">
        <v>300</v>
      </c>
      <c r="AU309" s="13" t="s">
        <v>79</v>
      </c>
      <c r="AY309" s="13" t="s">
        <v>300</v>
      </c>
      <c r="BE309" s="149">
        <f t="shared" si="101"/>
        <v>0</v>
      </c>
      <c r="BF309" s="149">
        <f t="shared" si="102"/>
        <v>0</v>
      </c>
      <c r="BG309" s="149">
        <f t="shared" si="103"/>
        <v>0</v>
      </c>
      <c r="BH309" s="149">
        <f t="shared" si="104"/>
        <v>0</v>
      </c>
      <c r="BI309" s="149">
        <f t="shared" si="105"/>
        <v>0</v>
      </c>
      <c r="BJ309" s="13" t="s">
        <v>153</v>
      </c>
      <c r="BK309" s="150">
        <f t="shared" si="106"/>
        <v>0</v>
      </c>
    </row>
    <row r="310" spans="2:65" s="1" customFormat="1" ht="16.350000000000001" customHeight="1">
      <c r="B310" s="28"/>
      <c r="C310" s="162" t="s">
        <v>1</v>
      </c>
      <c r="D310" s="162" t="s">
        <v>148</v>
      </c>
      <c r="E310" s="163" t="s">
        <v>1</v>
      </c>
      <c r="F310" s="164" t="s">
        <v>1</v>
      </c>
      <c r="G310" s="165" t="s">
        <v>1</v>
      </c>
      <c r="H310" s="166"/>
      <c r="I310" s="166"/>
      <c r="J310" s="167">
        <f t="shared" si="100"/>
        <v>0</v>
      </c>
      <c r="K310" s="168"/>
      <c r="L310" s="28"/>
      <c r="M310" s="169" t="s">
        <v>1</v>
      </c>
      <c r="N310" s="170" t="s">
        <v>37</v>
      </c>
      <c r="T310" s="55"/>
      <c r="AT310" s="13" t="s">
        <v>300</v>
      </c>
      <c r="AU310" s="13" t="s">
        <v>79</v>
      </c>
      <c r="AY310" s="13" t="s">
        <v>300</v>
      </c>
      <c r="BE310" s="149">
        <f t="shared" si="101"/>
        <v>0</v>
      </c>
      <c r="BF310" s="149">
        <f t="shared" si="102"/>
        <v>0</v>
      </c>
      <c r="BG310" s="149">
        <f t="shared" si="103"/>
        <v>0</v>
      </c>
      <c r="BH310" s="149">
        <f t="shared" si="104"/>
        <v>0</v>
      </c>
      <c r="BI310" s="149">
        <f t="shared" si="105"/>
        <v>0</v>
      </c>
      <c r="BJ310" s="13" t="s">
        <v>153</v>
      </c>
      <c r="BK310" s="150">
        <f t="shared" si="106"/>
        <v>0</v>
      </c>
    </row>
    <row r="311" spans="2:65" s="1" customFormat="1" ht="16.350000000000001" customHeight="1">
      <c r="B311" s="28"/>
      <c r="C311" s="162" t="s">
        <v>1</v>
      </c>
      <c r="D311" s="162" t="s">
        <v>148</v>
      </c>
      <c r="E311" s="163" t="s">
        <v>1</v>
      </c>
      <c r="F311" s="164" t="s">
        <v>1</v>
      </c>
      <c r="G311" s="165" t="s">
        <v>1</v>
      </c>
      <c r="H311" s="166"/>
      <c r="I311" s="166"/>
      <c r="J311" s="167">
        <f t="shared" si="100"/>
        <v>0</v>
      </c>
      <c r="K311" s="168"/>
      <c r="L311" s="28"/>
      <c r="M311" s="169" t="s">
        <v>1</v>
      </c>
      <c r="N311" s="170" t="s">
        <v>37</v>
      </c>
      <c r="T311" s="55"/>
      <c r="AT311" s="13" t="s">
        <v>300</v>
      </c>
      <c r="AU311" s="13" t="s">
        <v>79</v>
      </c>
      <c r="AY311" s="13" t="s">
        <v>300</v>
      </c>
      <c r="BE311" s="149">
        <f t="shared" si="101"/>
        <v>0</v>
      </c>
      <c r="BF311" s="149">
        <f t="shared" si="102"/>
        <v>0</v>
      </c>
      <c r="BG311" s="149">
        <f t="shared" si="103"/>
        <v>0</v>
      </c>
      <c r="BH311" s="149">
        <f t="shared" si="104"/>
        <v>0</v>
      </c>
      <c r="BI311" s="149">
        <f t="shared" si="105"/>
        <v>0</v>
      </c>
      <c r="BJ311" s="13" t="s">
        <v>153</v>
      </c>
      <c r="BK311" s="150">
        <f t="shared" si="106"/>
        <v>0</v>
      </c>
    </row>
    <row r="312" spans="2:65" s="1" customFormat="1" ht="16.350000000000001" customHeight="1">
      <c r="B312" s="28"/>
      <c r="C312" s="162" t="s">
        <v>1</v>
      </c>
      <c r="D312" s="162" t="s">
        <v>148</v>
      </c>
      <c r="E312" s="163" t="s">
        <v>1</v>
      </c>
      <c r="F312" s="164" t="s">
        <v>1</v>
      </c>
      <c r="G312" s="165" t="s">
        <v>1</v>
      </c>
      <c r="H312" s="166"/>
      <c r="I312" s="166"/>
      <c r="J312" s="167">
        <f t="shared" si="100"/>
        <v>0</v>
      </c>
      <c r="K312" s="168"/>
      <c r="L312" s="28"/>
      <c r="M312" s="169" t="s">
        <v>1</v>
      </c>
      <c r="N312" s="170" t="s">
        <v>37</v>
      </c>
      <c r="T312" s="55"/>
      <c r="AT312" s="13" t="s">
        <v>300</v>
      </c>
      <c r="AU312" s="13" t="s">
        <v>79</v>
      </c>
      <c r="AY312" s="13" t="s">
        <v>300</v>
      </c>
      <c r="BE312" s="149">
        <f t="shared" si="101"/>
        <v>0</v>
      </c>
      <c r="BF312" s="149">
        <f t="shared" si="102"/>
        <v>0</v>
      </c>
      <c r="BG312" s="149">
        <f t="shared" si="103"/>
        <v>0</v>
      </c>
      <c r="BH312" s="149">
        <f t="shared" si="104"/>
        <v>0</v>
      </c>
      <c r="BI312" s="149">
        <f t="shared" si="105"/>
        <v>0</v>
      </c>
      <c r="BJ312" s="13" t="s">
        <v>153</v>
      </c>
      <c r="BK312" s="150">
        <f t="shared" si="106"/>
        <v>0</v>
      </c>
    </row>
    <row r="313" spans="2:65" s="1" customFormat="1" ht="16.350000000000001" customHeight="1">
      <c r="B313" s="28"/>
      <c r="C313" s="162" t="s">
        <v>1</v>
      </c>
      <c r="D313" s="162" t="s">
        <v>148</v>
      </c>
      <c r="E313" s="163" t="s">
        <v>1</v>
      </c>
      <c r="F313" s="164" t="s">
        <v>1</v>
      </c>
      <c r="G313" s="165" t="s">
        <v>1</v>
      </c>
      <c r="H313" s="166"/>
      <c r="I313" s="166"/>
      <c r="J313" s="167">
        <f t="shared" si="100"/>
        <v>0</v>
      </c>
      <c r="K313" s="168"/>
      <c r="L313" s="28"/>
      <c r="M313" s="169" t="s">
        <v>1</v>
      </c>
      <c r="N313" s="170" t="s">
        <v>37</v>
      </c>
      <c r="T313" s="55"/>
      <c r="AT313" s="13" t="s">
        <v>300</v>
      </c>
      <c r="AU313" s="13" t="s">
        <v>79</v>
      </c>
      <c r="AY313" s="13" t="s">
        <v>300</v>
      </c>
      <c r="BE313" s="149">
        <f t="shared" si="101"/>
        <v>0</v>
      </c>
      <c r="BF313" s="149">
        <f t="shared" si="102"/>
        <v>0</v>
      </c>
      <c r="BG313" s="149">
        <f t="shared" si="103"/>
        <v>0</v>
      </c>
      <c r="BH313" s="149">
        <f t="shared" si="104"/>
        <v>0</v>
      </c>
      <c r="BI313" s="149">
        <f t="shared" si="105"/>
        <v>0</v>
      </c>
      <c r="BJ313" s="13" t="s">
        <v>153</v>
      </c>
      <c r="BK313" s="150">
        <f t="shared" si="106"/>
        <v>0</v>
      </c>
    </row>
    <row r="314" spans="2:65" s="1" customFormat="1" ht="16.350000000000001" customHeight="1">
      <c r="B314" s="28"/>
      <c r="C314" s="162" t="s">
        <v>1</v>
      </c>
      <c r="D314" s="162" t="s">
        <v>148</v>
      </c>
      <c r="E314" s="163" t="s">
        <v>1</v>
      </c>
      <c r="F314" s="164" t="s">
        <v>1</v>
      </c>
      <c r="G314" s="165" t="s">
        <v>1</v>
      </c>
      <c r="H314" s="166"/>
      <c r="I314" s="166"/>
      <c r="J314" s="167">
        <f t="shared" si="100"/>
        <v>0</v>
      </c>
      <c r="K314" s="168"/>
      <c r="L314" s="28"/>
      <c r="M314" s="169" t="s">
        <v>1</v>
      </c>
      <c r="N314" s="170" t="s">
        <v>37</v>
      </c>
      <c r="T314" s="55"/>
      <c r="AT314" s="13" t="s">
        <v>300</v>
      </c>
      <c r="AU314" s="13" t="s">
        <v>79</v>
      </c>
      <c r="AY314" s="13" t="s">
        <v>300</v>
      </c>
      <c r="BE314" s="149">
        <f t="shared" si="101"/>
        <v>0</v>
      </c>
      <c r="BF314" s="149">
        <f t="shared" si="102"/>
        <v>0</v>
      </c>
      <c r="BG314" s="149">
        <f t="shared" si="103"/>
        <v>0</v>
      </c>
      <c r="BH314" s="149">
        <f t="shared" si="104"/>
        <v>0</v>
      </c>
      <c r="BI314" s="149">
        <f t="shared" si="105"/>
        <v>0</v>
      </c>
      <c r="BJ314" s="13" t="s">
        <v>153</v>
      </c>
      <c r="BK314" s="150">
        <f t="shared" si="106"/>
        <v>0</v>
      </c>
    </row>
    <row r="315" spans="2:65" s="1" customFormat="1" ht="16.350000000000001" customHeight="1">
      <c r="B315" s="28"/>
      <c r="C315" s="162" t="s">
        <v>1</v>
      </c>
      <c r="D315" s="162" t="s">
        <v>148</v>
      </c>
      <c r="E315" s="163" t="s">
        <v>1</v>
      </c>
      <c r="F315" s="164" t="s">
        <v>1</v>
      </c>
      <c r="G315" s="165" t="s">
        <v>1</v>
      </c>
      <c r="H315" s="166"/>
      <c r="I315" s="166"/>
      <c r="J315" s="167">
        <f t="shared" si="100"/>
        <v>0</v>
      </c>
      <c r="K315" s="168"/>
      <c r="L315" s="28"/>
      <c r="M315" s="169" t="s">
        <v>1</v>
      </c>
      <c r="N315" s="170" t="s">
        <v>37</v>
      </c>
      <c r="T315" s="55"/>
      <c r="AT315" s="13" t="s">
        <v>300</v>
      </c>
      <c r="AU315" s="13" t="s">
        <v>79</v>
      </c>
      <c r="AY315" s="13" t="s">
        <v>300</v>
      </c>
      <c r="BE315" s="149">
        <f t="shared" si="101"/>
        <v>0</v>
      </c>
      <c r="BF315" s="149">
        <f t="shared" si="102"/>
        <v>0</v>
      </c>
      <c r="BG315" s="149">
        <f t="shared" si="103"/>
        <v>0</v>
      </c>
      <c r="BH315" s="149">
        <f t="shared" si="104"/>
        <v>0</v>
      </c>
      <c r="BI315" s="149">
        <f t="shared" si="105"/>
        <v>0</v>
      </c>
      <c r="BJ315" s="13" t="s">
        <v>153</v>
      </c>
      <c r="BK315" s="150">
        <f t="shared" si="106"/>
        <v>0</v>
      </c>
    </row>
    <row r="316" spans="2:65" s="1" customFormat="1" ht="16.350000000000001" customHeight="1">
      <c r="B316" s="28"/>
      <c r="C316" s="162" t="s">
        <v>1</v>
      </c>
      <c r="D316" s="162" t="s">
        <v>148</v>
      </c>
      <c r="E316" s="163" t="s">
        <v>1</v>
      </c>
      <c r="F316" s="164" t="s">
        <v>1</v>
      </c>
      <c r="G316" s="165" t="s">
        <v>1</v>
      </c>
      <c r="H316" s="166"/>
      <c r="I316" s="166"/>
      <c r="J316" s="167">
        <f t="shared" si="100"/>
        <v>0</v>
      </c>
      <c r="K316" s="168"/>
      <c r="L316" s="28"/>
      <c r="M316" s="169" t="s">
        <v>1</v>
      </c>
      <c r="N316" s="170" t="s">
        <v>37</v>
      </c>
      <c r="O316" s="171"/>
      <c r="P316" s="171"/>
      <c r="Q316" s="171"/>
      <c r="R316" s="171"/>
      <c r="S316" s="171"/>
      <c r="T316" s="172"/>
      <c r="AT316" s="13" t="s">
        <v>300</v>
      </c>
      <c r="AU316" s="13" t="s">
        <v>79</v>
      </c>
      <c r="AY316" s="13" t="s">
        <v>300</v>
      </c>
      <c r="BE316" s="149">
        <f t="shared" si="101"/>
        <v>0</v>
      </c>
      <c r="BF316" s="149">
        <f t="shared" si="102"/>
        <v>0</v>
      </c>
      <c r="BG316" s="149">
        <f t="shared" si="103"/>
        <v>0</v>
      </c>
      <c r="BH316" s="149">
        <f t="shared" si="104"/>
        <v>0</v>
      </c>
      <c r="BI316" s="149">
        <f t="shared" si="105"/>
        <v>0</v>
      </c>
      <c r="BJ316" s="13" t="s">
        <v>153</v>
      </c>
      <c r="BK316" s="150">
        <f t="shared" si="106"/>
        <v>0</v>
      </c>
    </row>
    <row r="317" spans="2:65" s="1" customFormat="1" ht="6.95" customHeight="1">
      <c r="B317" s="43"/>
      <c r="C317" s="44"/>
      <c r="D317" s="44"/>
      <c r="E317" s="44"/>
      <c r="F317" s="44"/>
      <c r="G317" s="44"/>
      <c r="H317" s="44"/>
      <c r="I317" s="44"/>
      <c r="J317" s="44"/>
      <c r="K317" s="44"/>
      <c r="L317" s="28"/>
    </row>
  </sheetData>
  <autoFilter ref="C139:K316" xr:uid="{00000000-0009-0000-0000-000005000000}"/>
  <mergeCells count="9">
    <mergeCell ref="E87:H87"/>
    <mergeCell ref="E130:H130"/>
    <mergeCell ref="E132:H132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307:D317" xr:uid="{00000000-0002-0000-0500-000000000000}">
      <formula1>"K, M"</formula1>
    </dataValidation>
    <dataValidation type="list" allowBlank="1" showInputMessage="1" showErrorMessage="1" error="Povolené sú hodnoty základná, znížená, nulová." sqref="N307:N317" xr:uid="{00000000-0002-0000-05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6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1234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ROUND(J121,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ROUND((ROUND((SUM(BE121:BE149)),  3) + SUM(BE151:BE160)), 3)</f>
        <v>0</v>
      </c>
      <c r="G33" s="91"/>
      <c r="H33" s="91"/>
      <c r="I33" s="92">
        <v>0.2</v>
      </c>
      <c r="J33" s="90">
        <f>ROUND((ROUND(((SUM(BE121:BE149))*I33),  3) + (SUM(BE151:BE160)*I33)),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ROUND((ROUND((SUM(BF121:BF149)),  3) + SUM(BF151:BF160)), 3)</f>
        <v>0</v>
      </c>
      <c r="G34" s="91"/>
      <c r="H34" s="91"/>
      <c r="I34" s="92">
        <v>0.2</v>
      </c>
      <c r="J34" s="90">
        <f>ROUND((ROUND(((SUM(BF121:BF149))*I34),  3) + (SUM(BF151:BF160)*I34)),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ROUND((ROUND((SUM(BG121:BG149)),  3) + SUM(BG151:BG160)),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ROUND((ROUND((SUM(BH121:BH149)),  3) + SUM(BH151:BH160)),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ROUND((ROUND((SUM(BI121:BI149)),  3) + SUM(BI151:BI160)),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SO 4.3 - Terénne a sadové úpravy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J121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1235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2:12" s="9" customFormat="1" ht="19.899999999999999" customHeight="1">
      <c r="B98" s="110"/>
      <c r="D98" s="111" t="s">
        <v>1236</v>
      </c>
      <c r="E98" s="112"/>
      <c r="F98" s="112"/>
      <c r="G98" s="112"/>
      <c r="H98" s="112"/>
      <c r="I98" s="112"/>
      <c r="J98" s="113">
        <f>J123</f>
        <v>0</v>
      </c>
      <c r="L98" s="110"/>
    </row>
    <row r="99" spans="2:12" s="9" customFormat="1" ht="19.899999999999999" customHeight="1">
      <c r="B99" s="110"/>
      <c r="D99" s="111" t="s">
        <v>121</v>
      </c>
      <c r="E99" s="112"/>
      <c r="F99" s="112"/>
      <c r="G99" s="112"/>
      <c r="H99" s="112"/>
      <c r="I99" s="112"/>
      <c r="J99" s="113">
        <f>J143</f>
        <v>0</v>
      </c>
      <c r="L99" s="110"/>
    </row>
    <row r="100" spans="2:12" s="9" customFormat="1" ht="19.899999999999999" customHeight="1">
      <c r="B100" s="110"/>
      <c r="D100" s="111" t="s">
        <v>1237</v>
      </c>
      <c r="E100" s="112"/>
      <c r="F100" s="112"/>
      <c r="G100" s="112"/>
      <c r="H100" s="112"/>
      <c r="I100" s="112"/>
      <c r="J100" s="113">
        <f>J145</f>
        <v>0</v>
      </c>
      <c r="L100" s="110"/>
    </row>
    <row r="101" spans="2:12" s="8" customFormat="1" ht="21.75" customHeight="1">
      <c r="B101" s="106"/>
      <c r="D101" s="114" t="s">
        <v>131</v>
      </c>
      <c r="J101" s="115">
        <f>J150</f>
        <v>0</v>
      </c>
      <c r="L101" s="106"/>
    </row>
    <row r="102" spans="2:12" s="1" customFormat="1" ht="21.75" customHeight="1">
      <c r="B102" s="28"/>
      <c r="L102" s="28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4.95" customHeight="1">
      <c r="B108" s="28"/>
      <c r="C108" s="17" t="s">
        <v>132</v>
      </c>
      <c r="L108" s="28"/>
    </row>
    <row r="109" spans="2:12" s="1" customFormat="1" ht="6.95" customHeight="1">
      <c r="B109" s="28"/>
      <c r="L109" s="28"/>
    </row>
    <row r="110" spans="2:12" s="1" customFormat="1" ht="12" customHeight="1">
      <c r="B110" s="28"/>
      <c r="C110" s="23" t="s">
        <v>14</v>
      </c>
      <c r="L110" s="28"/>
    </row>
    <row r="111" spans="2:12" s="1" customFormat="1" ht="16.5" customHeight="1">
      <c r="B111" s="28"/>
      <c r="E111" s="215" t="str">
        <f>E7</f>
        <v>AREÁL VOĽNÉHO ČASU - VOJENSKÝ DVOR - I.ETAPA</v>
      </c>
      <c r="F111" s="216"/>
      <c r="G111" s="216"/>
      <c r="H111" s="216"/>
      <c r="L111" s="28"/>
    </row>
    <row r="112" spans="2:12" s="1" customFormat="1" ht="12" customHeight="1">
      <c r="B112" s="28"/>
      <c r="C112" s="23" t="s">
        <v>112</v>
      </c>
      <c r="L112" s="28"/>
    </row>
    <row r="113" spans="2:65" s="1" customFormat="1" ht="16.5" customHeight="1">
      <c r="B113" s="28"/>
      <c r="E113" s="177" t="str">
        <f>E9</f>
        <v>SO 4.3 - Terénne a sadové úpravy</v>
      </c>
      <c r="F113" s="217"/>
      <c r="G113" s="217"/>
      <c r="H113" s="217"/>
      <c r="L113" s="28"/>
    </row>
    <row r="114" spans="2:65" s="1" customFormat="1" ht="6.95" customHeight="1">
      <c r="B114" s="28"/>
      <c r="L114" s="28"/>
    </row>
    <row r="115" spans="2:65" s="1" customFormat="1" ht="12" customHeight="1">
      <c r="B115" s="28"/>
      <c r="C115" s="23" t="s">
        <v>18</v>
      </c>
      <c r="F115" s="21" t="str">
        <f>F12</f>
        <v xml:space="preserve"> </v>
      </c>
      <c r="I115" s="23" t="s">
        <v>20</v>
      </c>
      <c r="J115" s="51" t="str">
        <f>IF(J12="","",J12)</f>
        <v>20. 3. 2023</v>
      </c>
      <c r="L115" s="28"/>
    </row>
    <row r="116" spans="2:65" s="1" customFormat="1" ht="6.95" customHeight="1">
      <c r="B116" s="28"/>
      <c r="L116" s="28"/>
    </row>
    <row r="117" spans="2:65" s="1" customFormat="1" ht="15.2" customHeight="1">
      <c r="B117" s="28"/>
      <c r="C117" s="23" t="s">
        <v>22</v>
      </c>
      <c r="F117" s="21" t="str">
        <f>E15</f>
        <v xml:space="preserve"> </v>
      </c>
      <c r="I117" s="23" t="s">
        <v>27</v>
      </c>
      <c r="J117" s="26" t="str">
        <f>E21</f>
        <v xml:space="preserve"> </v>
      </c>
      <c r="L117" s="28"/>
    </row>
    <row r="118" spans="2:65" s="1" customFormat="1" ht="15.2" customHeight="1">
      <c r="B118" s="28"/>
      <c r="C118" s="23" t="s">
        <v>25</v>
      </c>
      <c r="F118" s="21" t="str">
        <f>IF(E18="","",E18)</f>
        <v>Vyplň údaj</v>
      </c>
      <c r="I118" s="23" t="s">
        <v>29</v>
      </c>
      <c r="J118" s="26" t="str">
        <f>E24</f>
        <v xml:space="preserve"> </v>
      </c>
      <c r="L118" s="28"/>
    </row>
    <row r="119" spans="2:65" s="1" customFormat="1" ht="10.35" customHeight="1">
      <c r="B119" s="28"/>
      <c r="L119" s="28"/>
    </row>
    <row r="120" spans="2:65" s="10" customFormat="1" ht="29.25" customHeight="1">
      <c r="B120" s="116"/>
      <c r="C120" s="117" t="s">
        <v>133</v>
      </c>
      <c r="D120" s="118" t="s">
        <v>56</v>
      </c>
      <c r="E120" s="118" t="s">
        <v>52</v>
      </c>
      <c r="F120" s="118" t="s">
        <v>53</v>
      </c>
      <c r="G120" s="118" t="s">
        <v>134</v>
      </c>
      <c r="H120" s="118" t="s">
        <v>135</v>
      </c>
      <c r="I120" s="118" t="s">
        <v>136</v>
      </c>
      <c r="J120" s="119" t="s">
        <v>116</v>
      </c>
      <c r="K120" s="120" t="s">
        <v>137</v>
      </c>
      <c r="L120" s="116"/>
      <c r="M120" s="58" t="s">
        <v>1</v>
      </c>
      <c r="N120" s="59" t="s">
        <v>35</v>
      </c>
      <c r="O120" s="59" t="s">
        <v>138</v>
      </c>
      <c r="P120" s="59" t="s">
        <v>139</v>
      </c>
      <c r="Q120" s="59" t="s">
        <v>140</v>
      </c>
      <c r="R120" s="59" t="s">
        <v>141</v>
      </c>
      <c r="S120" s="59" t="s">
        <v>142</v>
      </c>
      <c r="T120" s="60" t="s">
        <v>143</v>
      </c>
    </row>
    <row r="121" spans="2:65" s="1" customFormat="1" ht="22.9" customHeight="1">
      <c r="B121" s="28"/>
      <c r="C121" s="63" t="s">
        <v>117</v>
      </c>
      <c r="J121" s="121">
        <f>BK121</f>
        <v>0</v>
      </c>
      <c r="L121" s="28"/>
      <c r="M121" s="61"/>
      <c r="N121" s="52"/>
      <c r="O121" s="52"/>
      <c r="P121" s="122">
        <f>P122+P150</f>
        <v>0</v>
      </c>
      <c r="Q121" s="52"/>
      <c r="R121" s="122">
        <f>R122+R150</f>
        <v>0</v>
      </c>
      <c r="S121" s="52"/>
      <c r="T121" s="123">
        <f>T122+T150</f>
        <v>0</v>
      </c>
      <c r="AT121" s="13" t="s">
        <v>70</v>
      </c>
      <c r="AU121" s="13" t="s">
        <v>118</v>
      </c>
      <c r="BK121" s="124">
        <f>BK122+BK150</f>
        <v>0</v>
      </c>
    </row>
    <row r="122" spans="2:65" s="11" customFormat="1" ht="25.9" customHeight="1">
      <c r="B122" s="125"/>
      <c r="D122" s="126" t="s">
        <v>70</v>
      </c>
      <c r="E122" s="127" t="s">
        <v>144</v>
      </c>
      <c r="F122" s="127" t="s">
        <v>1238</v>
      </c>
      <c r="I122" s="128"/>
      <c r="J122" s="115">
        <f>BK122</f>
        <v>0</v>
      </c>
      <c r="L122" s="125"/>
      <c r="M122" s="129"/>
      <c r="P122" s="130">
        <f>P123+P143+P145</f>
        <v>0</v>
      </c>
      <c r="R122" s="130">
        <f>R123+R143+R145</f>
        <v>0</v>
      </c>
      <c r="T122" s="131">
        <f>T123+T143+T145</f>
        <v>0</v>
      </c>
      <c r="AR122" s="126" t="s">
        <v>79</v>
      </c>
      <c r="AT122" s="132" t="s">
        <v>70</v>
      </c>
      <c r="AU122" s="132" t="s">
        <v>71</v>
      </c>
      <c r="AY122" s="126" t="s">
        <v>146</v>
      </c>
      <c r="BK122" s="133">
        <f>BK123+BK143+BK145</f>
        <v>0</v>
      </c>
    </row>
    <row r="123" spans="2:65" s="11" customFormat="1" ht="22.9" customHeight="1">
      <c r="B123" s="125"/>
      <c r="D123" s="126" t="s">
        <v>70</v>
      </c>
      <c r="E123" s="134" t="s">
        <v>1239</v>
      </c>
      <c r="F123" s="134" t="s">
        <v>147</v>
      </c>
      <c r="I123" s="128"/>
      <c r="J123" s="135">
        <f>BK123</f>
        <v>0</v>
      </c>
      <c r="L123" s="125"/>
      <c r="M123" s="129"/>
      <c r="P123" s="130">
        <f>SUM(P124:P142)</f>
        <v>0</v>
      </c>
      <c r="R123" s="130">
        <f>SUM(R124:R142)</f>
        <v>0</v>
      </c>
      <c r="T123" s="131">
        <f>SUM(T124:T142)</f>
        <v>0</v>
      </c>
      <c r="AR123" s="126" t="s">
        <v>79</v>
      </c>
      <c r="AT123" s="132" t="s">
        <v>70</v>
      </c>
      <c r="AU123" s="132" t="s">
        <v>79</v>
      </c>
      <c r="AY123" s="126" t="s">
        <v>146</v>
      </c>
      <c r="BK123" s="133">
        <f>SUM(BK124:BK142)</f>
        <v>0</v>
      </c>
    </row>
    <row r="124" spans="2:65" s="1" customFormat="1" ht="37.9" customHeight="1">
      <c r="B124" s="136"/>
      <c r="C124" s="137" t="s">
        <v>79</v>
      </c>
      <c r="D124" s="137" t="s">
        <v>148</v>
      </c>
      <c r="E124" s="138" t="s">
        <v>1240</v>
      </c>
      <c r="F124" s="139" t="s">
        <v>1241</v>
      </c>
      <c r="G124" s="140" t="s">
        <v>174</v>
      </c>
      <c r="H124" s="141">
        <v>103143</v>
      </c>
      <c r="I124" s="142"/>
      <c r="J124" s="141">
        <f t="shared" ref="J124:J142" si="0">ROUND(I124*H124,3)</f>
        <v>0</v>
      </c>
      <c r="K124" s="143"/>
      <c r="L124" s="28"/>
      <c r="M124" s="144" t="s">
        <v>1</v>
      </c>
      <c r="N124" s="145" t="s">
        <v>37</v>
      </c>
      <c r="P124" s="146">
        <f t="shared" ref="P124:P142" si="1">O124*H124</f>
        <v>0</v>
      </c>
      <c r="Q124" s="146">
        <v>0</v>
      </c>
      <c r="R124" s="146">
        <f t="shared" ref="R124:R142" si="2">Q124*H124</f>
        <v>0</v>
      </c>
      <c r="S124" s="146">
        <v>0</v>
      </c>
      <c r="T124" s="147">
        <f t="shared" ref="T124:T142" si="3">S124*H124</f>
        <v>0</v>
      </c>
      <c r="AR124" s="148" t="s">
        <v>152</v>
      </c>
      <c r="AT124" s="148" t="s">
        <v>148</v>
      </c>
      <c r="AU124" s="148" t="s">
        <v>153</v>
      </c>
      <c r="AY124" s="13" t="s">
        <v>146</v>
      </c>
      <c r="BE124" s="149">
        <f t="shared" ref="BE124:BE142" si="4">IF(N124="základná",J124,0)</f>
        <v>0</v>
      </c>
      <c r="BF124" s="149">
        <f t="shared" ref="BF124:BF142" si="5">IF(N124="znížená",J124,0)</f>
        <v>0</v>
      </c>
      <c r="BG124" s="149">
        <f t="shared" ref="BG124:BG142" si="6">IF(N124="zákl. prenesená",J124,0)</f>
        <v>0</v>
      </c>
      <c r="BH124" s="149">
        <f t="shared" ref="BH124:BH142" si="7">IF(N124="zníž. prenesená",J124,0)</f>
        <v>0</v>
      </c>
      <c r="BI124" s="149">
        <f t="shared" ref="BI124:BI142" si="8">IF(N124="nulová",J124,0)</f>
        <v>0</v>
      </c>
      <c r="BJ124" s="13" t="s">
        <v>153</v>
      </c>
      <c r="BK124" s="150">
        <f t="shared" ref="BK124:BK142" si="9">ROUND(I124*H124,3)</f>
        <v>0</v>
      </c>
      <c r="BL124" s="13" t="s">
        <v>152</v>
      </c>
      <c r="BM124" s="148" t="s">
        <v>153</v>
      </c>
    </row>
    <row r="125" spans="2:65" s="1" customFormat="1" ht="33" customHeight="1">
      <c r="B125" s="136"/>
      <c r="C125" s="137" t="s">
        <v>153</v>
      </c>
      <c r="D125" s="137" t="s">
        <v>148</v>
      </c>
      <c r="E125" s="138" t="s">
        <v>1242</v>
      </c>
      <c r="F125" s="139" t="s">
        <v>1243</v>
      </c>
      <c r="G125" s="140" t="s">
        <v>151</v>
      </c>
      <c r="H125" s="141">
        <v>9521.7029999999995</v>
      </c>
      <c r="I125" s="142"/>
      <c r="J125" s="141">
        <f t="shared" si="0"/>
        <v>0</v>
      </c>
      <c r="K125" s="143"/>
      <c r="L125" s="28"/>
      <c r="M125" s="144" t="s">
        <v>1</v>
      </c>
      <c r="N125" s="145" t="s">
        <v>37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152</v>
      </c>
      <c r="AT125" s="148" t="s">
        <v>148</v>
      </c>
      <c r="AU125" s="148" t="s">
        <v>153</v>
      </c>
      <c r="AY125" s="13" t="s">
        <v>146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153</v>
      </c>
      <c r="BK125" s="150">
        <f t="shared" si="9"/>
        <v>0</v>
      </c>
      <c r="BL125" s="13" t="s">
        <v>152</v>
      </c>
      <c r="BM125" s="148" t="s">
        <v>152</v>
      </c>
    </row>
    <row r="126" spans="2:65" s="1" customFormat="1" ht="37.9" customHeight="1">
      <c r="B126" s="136"/>
      <c r="C126" s="137" t="s">
        <v>156</v>
      </c>
      <c r="D126" s="137" t="s">
        <v>148</v>
      </c>
      <c r="E126" s="138" t="s">
        <v>1244</v>
      </c>
      <c r="F126" s="139" t="s">
        <v>1245</v>
      </c>
      <c r="G126" s="140" t="s">
        <v>151</v>
      </c>
      <c r="H126" s="141">
        <v>1268.1790000000001</v>
      </c>
      <c r="I126" s="142"/>
      <c r="J126" s="141">
        <f t="shared" si="0"/>
        <v>0</v>
      </c>
      <c r="K126" s="143"/>
      <c r="L126" s="28"/>
      <c r="M126" s="144" t="s">
        <v>1</v>
      </c>
      <c r="N126" s="145" t="s">
        <v>37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152</v>
      </c>
      <c r="AT126" s="148" t="s">
        <v>148</v>
      </c>
      <c r="AU126" s="148" t="s">
        <v>153</v>
      </c>
      <c r="AY126" s="13" t="s">
        <v>146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153</v>
      </c>
      <c r="BK126" s="150">
        <f t="shared" si="9"/>
        <v>0</v>
      </c>
      <c r="BL126" s="13" t="s">
        <v>152</v>
      </c>
      <c r="BM126" s="148" t="s">
        <v>159</v>
      </c>
    </row>
    <row r="127" spans="2:65" s="1" customFormat="1" ht="44.25" customHeight="1">
      <c r="B127" s="136"/>
      <c r="C127" s="137" t="s">
        <v>152</v>
      </c>
      <c r="D127" s="137" t="s">
        <v>148</v>
      </c>
      <c r="E127" s="138" t="s">
        <v>1246</v>
      </c>
      <c r="F127" s="139" t="s">
        <v>1247</v>
      </c>
      <c r="G127" s="140" t="s">
        <v>151</v>
      </c>
      <c r="H127" s="141">
        <v>10278.558999999999</v>
      </c>
      <c r="I127" s="142"/>
      <c r="J127" s="141">
        <f t="shared" si="0"/>
        <v>0</v>
      </c>
      <c r="K127" s="143"/>
      <c r="L127" s="28"/>
      <c r="M127" s="144" t="s">
        <v>1</v>
      </c>
      <c r="N127" s="145" t="s">
        <v>37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152</v>
      </c>
      <c r="AT127" s="148" t="s">
        <v>148</v>
      </c>
      <c r="AU127" s="148" t="s">
        <v>153</v>
      </c>
      <c r="AY127" s="13" t="s">
        <v>146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153</v>
      </c>
      <c r="BK127" s="150">
        <f t="shared" si="9"/>
        <v>0</v>
      </c>
      <c r="BL127" s="13" t="s">
        <v>152</v>
      </c>
      <c r="BM127" s="148" t="s">
        <v>162</v>
      </c>
    </row>
    <row r="128" spans="2:65" s="1" customFormat="1" ht="24.2" customHeight="1">
      <c r="B128" s="136"/>
      <c r="C128" s="137" t="s">
        <v>163</v>
      </c>
      <c r="D128" s="137" t="s">
        <v>148</v>
      </c>
      <c r="E128" s="138" t="s">
        <v>1248</v>
      </c>
      <c r="F128" s="139" t="s">
        <v>1249</v>
      </c>
      <c r="G128" s="140" t="s">
        <v>151</v>
      </c>
      <c r="H128" s="141">
        <v>1268.1790000000001</v>
      </c>
      <c r="I128" s="142"/>
      <c r="J128" s="141">
        <f t="shared" si="0"/>
        <v>0</v>
      </c>
      <c r="K128" s="143"/>
      <c r="L128" s="28"/>
      <c r="M128" s="144" t="s">
        <v>1</v>
      </c>
      <c r="N128" s="145" t="s">
        <v>37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152</v>
      </c>
      <c r="AT128" s="148" t="s">
        <v>148</v>
      </c>
      <c r="AU128" s="148" t="s">
        <v>153</v>
      </c>
      <c r="AY128" s="13" t="s">
        <v>146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153</v>
      </c>
      <c r="BK128" s="150">
        <f t="shared" si="9"/>
        <v>0</v>
      </c>
      <c r="BL128" s="13" t="s">
        <v>152</v>
      </c>
      <c r="BM128" s="148" t="s">
        <v>166</v>
      </c>
    </row>
    <row r="129" spans="2:65" s="1" customFormat="1" ht="16.5" customHeight="1">
      <c r="B129" s="136"/>
      <c r="C129" s="151" t="s">
        <v>159</v>
      </c>
      <c r="D129" s="151" t="s">
        <v>235</v>
      </c>
      <c r="E129" s="152" t="s">
        <v>1250</v>
      </c>
      <c r="F129" s="153" t="s">
        <v>1251</v>
      </c>
      <c r="G129" s="154" t="s">
        <v>151</v>
      </c>
      <c r="H129" s="155">
        <v>1268.1790000000001</v>
      </c>
      <c r="I129" s="156"/>
      <c r="J129" s="155">
        <f t="shared" si="0"/>
        <v>0</v>
      </c>
      <c r="K129" s="157"/>
      <c r="L129" s="158"/>
      <c r="M129" s="159" t="s">
        <v>1</v>
      </c>
      <c r="N129" s="160" t="s">
        <v>37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162</v>
      </c>
      <c r="AT129" s="148" t="s">
        <v>235</v>
      </c>
      <c r="AU129" s="148" t="s">
        <v>153</v>
      </c>
      <c r="AY129" s="13" t="s">
        <v>146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153</v>
      </c>
      <c r="BK129" s="150">
        <f t="shared" si="9"/>
        <v>0</v>
      </c>
      <c r="BL129" s="13" t="s">
        <v>152</v>
      </c>
      <c r="BM129" s="148" t="s">
        <v>170</v>
      </c>
    </row>
    <row r="130" spans="2:65" s="1" customFormat="1" ht="24.2" customHeight="1">
      <c r="B130" s="136"/>
      <c r="C130" s="137" t="s">
        <v>171</v>
      </c>
      <c r="D130" s="137" t="s">
        <v>148</v>
      </c>
      <c r="E130" s="138" t="s">
        <v>1252</v>
      </c>
      <c r="F130" s="139" t="s">
        <v>1253</v>
      </c>
      <c r="G130" s="140" t="s">
        <v>151</v>
      </c>
      <c r="H130" s="141">
        <v>2394.8560000000002</v>
      </c>
      <c r="I130" s="142"/>
      <c r="J130" s="141">
        <f t="shared" si="0"/>
        <v>0</v>
      </c>
      <c r="K130" s="143"/>
      <c r="L130" s="28"/>
      <c r="M130" s="144" t="s">
        <v>1</v>
      </c>
      <c r="N130" s="145" t="s">
        <v>37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152</v>
      </c>
      <c r="AT130" s="148" t="s">
        <v>148</v>
      </c>
      <c r="AU130" s="148" t="s">
        <v>153</v>
      </c>
      <c r="AY130" s="13" t="s">
        <v>146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153</v>
      </c>
      <c r="BK130" s="150">
        <f t="shared" si="9"/>
        <v>0</v>
      </c>
      <c r="BL130" s="13" t="s">
        <v>152</v>
      </c>
      <c r="BM130" s="148" t="s">
        <v>175</v>
      </c>
    </row>
    <row r="131" spans="2:65" s="1" customFormat="1" ht="33" customHeight="1">
      <c r="B131" s="136"/>
      <c r="C131" s="137" t="s">
        <v>162</v>
      </c>
      <c r="D131" s="137" t="s">
        <v>148</v>
      </c>
      <c r="E131" s="138" t="s">
        <v>1254</v>
      </c>
      <c r="F131" s="139" t="s">
        <v>1255</v>
      </c>
      <c r="G131" s="140" t="s">
        <v>151</v>
      </c>
      <c r="H131" s="141">
        <v>2394.8560000000002</v>
      </c>
      <c r="I131" s="142"/>
      <c r="J131" s="141">
        <f t="shared" si="0"/>
        <v>0</v>
      </c>
      <c r="K131" s="143"/>
      <c r="L131" s="28"/>
      <c r="M131" s="144" t="s">
        <v>1</v>
      </c>
      <c r="N131" s="145" t="s">
        <v>37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152</v>
      </c>
      <c r="AT131" s="148" t="s">
        <v>148</v>
      </c>
      <c r="AU131" s="148" t="s">
        <v>153</v>
      </c>
      <c r="AY131" s="13" t="s">
        <v>146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153</v>
      </c>
      <c r="BK131" s="150">
        <f t="shared" si="9"/>
        <v>0</v>
      </c>
      <c r="BL131" s="13" t="s">
        <v>152</v>
      </c>
      <c r="BM131" s="148" t="s">
        <v>178</v>
      </c>
    </row>
    <row r="132" spans="2:65" s="1" customFormat="1" ht="24.2" customHeight="1">
      <c r="B132" s="136"/>
      <c r="C132" s="137" t="s">
        <v>179</v>
      </c>
      <c r="D132" s="137" t="s">
        <v>148</v>
      </c>
      <c r="E132" s="138" t="s">
        <v>1256</v>
      </c>
      <c r="F132" s="139" t="s">
        <v>1257</v>
      </c>
      <c r="G132" s="140" t="s">
        <v>174</v>
      </c>
      <c r="H132" s="141">
        <v>13911</v>
      </c>
      <c r="I132" s="142"/>
      <c r="J132" s="141">
        <f t="shared" si="0"/>
        <v>0</v>
      </c>
      <c r="K132" s="143"/>
      <c r="L132" s="28"/>
      <c r="M132" s="144" t="s">
        <v>1</v>
      </c>
      <c r="N132" s="145" t="s">
        <v>37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152</v>
      </c>
      <c r="AT132" s="148" t="s">
        <v>148</v>
      </c>
      <c r="AU132" s="148" t="s">
        <v>153</v>
      </c>
      <c r="AY132" s="13" t="s">
        <v>146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153</v>
      </c>
      <c r="BK132" s="150">
        <f t="shared" si="9"/>
        <v>0</v>
      </c>
      <c r="BL132" s="13" t="s">
        <v>152</v>
      </c>
      <c r="BM132" s="148" t="s">
        <v>182</v>
      </c>
    </row>
    <row r="133" spans="2:65" s="1" customFormat="1" ht="24.2" customHeight="1">
      <c r="B133" s="136"/>
      <c r="C133" s="137" t="s">
        <v>166</v>
      </c>
      <c r="D133" s="137" t="s">
        <v>148</v>
      </c>
      <c r="E133" s="138" t="s">
        <v>1258</v>
      </c>
      <c r="F133" s="139" t="s">
        <v>1259</v>
      </c>
      <c r="G133" s="140" t="s">
        <v>174</v>
      </c>
      <c r="H133" s="141">
        <v>2298</v>
      </c>
      <c r="I133" s="142"/>
      <c r="J133" s="141">
        <f t="shared" si="0"/>
        <v>0</v>
      </c>
      <c r="K133" s="143"/>
      <c r="L133" s="28"/>
      <c r="M133" s="144" t="s">
        <v>1</v>
      </c>
      <c r="N133" s="145" t="s">
        <v>37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152</v>
      </c>
      <c r="AT133" s="148" t="s">
        <v>148</v>
      </c>
      <c r="AU133" s="148" t="s">
        <v>153</v>
      </c>
      <c r="AY133" s="13" t="s">
        <v>146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153</v>
      </c>
      <c r="BK133" s="150">
        <f t="shared" si="9"/>
        <v>0</v>
      </c>
      <c r="BL133" s="13" t="s">
        <v>152</v>
      </c>
      <c r="BM133" s="148" t="s">
        <v>7</v>
      </c>
    </row>
    <row r="134" spans="2:65" s="1" customFormat="1" ht="24.2" customHeight="1">
      <c r="B134" s="136"/>
      <c r="C134" s="137" t="s">
        <v>186</v>
      </c>
      <c r="D134" s="137" t="s">
        <v>148</v>
      </c>
      <c r="E134" s="138" t="s">
        <v>1260</v>
      </c>
      <c r="F134" s="139" t="s">
        <v>1261</v>
      </c>
      <c r="G134" s="140" t="s">
        <v>174</v>
      </c>
      <c r="H134" s="141">
        <v>6234</v>
      </c>
      <c r="I134" s="142"/>
      <c r="J134" s="141">
        <f t="shared" si="0"/>
        <v>0</v>
      </c>
      <c r="K134" s="143"/>
      <c r="L134" s="28"/>
      <c r="M134" s="144" t="s">
        <v>1</v>
      </c>
      <c r="N134" s="145" t="s">
        <v>37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152</v>
      </c>
      <c r="AT134" s="148" t="s">
        <v>148</v>
      </c>
      <c r="AU134" s="148" t="s">
        <v>153</v>
      </c>
      <c r="AY134" s="13" t="s">
        <v>146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153</v>
      </c>
      <c r="BK134" s="150">
        <f t="shared" si="9"/>
        <v>0</v>
      </c>
      <c r="BL134" s="13" t="s">
        <v>152</v>
      </c>
      <c r="BM134" s="148" t="s">
        <v>189</v>
      </c>
    </row>
    <row r="135" spans="2:65" s="1" customFormat="1" ht="24.2" customHeight="1">
      <c r="B135" s="136"/>
      <c r="C135" s="137" t="s">
        <v>170</v>
      </c>
      <c r="D135" s="137" t="s">
        <v>148</v>
      </c>
      <c r="E135" s="138" t="s">
        <v>1262</v>
      </c>
      <c r="F135" s="139" t="s">
        <v>1263</v>
      </c>
      <c r="G135" s="140" t="s">
        <v>174</v>
      </c>
      <c r="H135" s="141">
        <v>5987.14</v>
      </c>
      <c r="I135" s="142"/>
      <c r="J135" s="141">
        <f t="shared" si="0"/>
        <v>0</v>
      </c>
      <c r="K135" s="143"/>
      <c r="L135" s="28"/>
      <c r="M135" s="144" t="s">
        <v>1</v>
      </c>
      <c r="N135" s="145" t="s">
        <v>37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152</v>
      </c>
      <c r="AT135" s="148" t="s">
        <v>148</v>
      </c>
      <c r="AU135" s="148" t="s">
        <v>153</v>
      </c>
      <c r="AY135" s="13" t="s">
        <v>146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153</v>
      </c>
      <c r="BK135" s="150">
        <f t="shared" si="9"/>
        <v>0</v>
      </c>
      <c r="BL135" s="13" t="s">
        <v>152</v>
      </c>
      <c r="BM135" s="148" t="s">
        <v>192</v>
      </c>
    </row>
    <row r="136" spans="2:65" s="1" customFormat="1" ht="24.2" customHeight="1">
      <c r="B136" s="136"/>
      <c r="C136" s="137" t="s">
        <v>193</v>
      </c>
      <c r="D136" s="137" t="s">
        <v>148</v>
      </c>
      <c r="E136" s="138" t="s">
        <v>1264</v>
      </c>
      <c r="F136" s="139" t="s">
        <v>1263</v>
      </c>
      <c r="G136" s="140" t="s">
        <v>174</v>
      </c>
      <c r="H136" s="141">
        <v>15396.91</v>
      </c>
      <c r="I136" s="142"/>
      <c r="J136" s="141">
        <f t="shared" si="0"/>
        <v>0</v>
      </c>
      <c r="K136" s="143"/>
      <c r="L136" s="28"/>
      <c r="M136" s="144" t="s">
        <v>1</v>
      </c>
      <c r="N136" s="145" t="s">
        <v>37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152</v>
      </c>
      <c r="AT136" s="148" t="s">
        <v>148</v>
      </c>
      <c r="AU136" s="148" t="s">
        <v>153</v>
      </c>
      <c r="AY136" s="13" t="s">
        <v>146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153</v>
      </c>
      <c r="BK136" s="150">
        <f t="shared" si="9"/>
        <v>0</v>
      </c>
      <c r="BL136" s="13" t="s">
        <v>152</v>
      </c>
      <c r="BM136" s="148" t="s">
        <v>196</v>
      </c>
    </row>
    <row r="137" spans="2:65" s="1" customFormat="1" ht="33" customHeight="1">
      <c r="B137" s="136"/>
      <c r="C137" s="137" t="s">
        <v>175</v>
      </c>
      <c r="D137" s="137" t="s">
        <v>148</v>
      </c>
      <c r="E137" s="138" t="s">
        <v>1265</v>
      </c>
      <c r="F137" s="139" t="s">
        <v>1266</v>
      </c>
      <c r="G137" s="140" t="s">
        <v>174</v>
      </c>
      <c r="H137" s="141">
        <v>4059</v>
      </c>
      <c r="I137" s="142"/>
      <c r="J137" s="141">
        <f t="shared" si="0"/>
        <v>0</v>
      </c>
      <c r="K137" s="143"/>
      <c r="L137" s="28"/>
      <c r="M137" s="144" t="s">
        <v>1</v>
      </c>
      <c r="N137" s="145" t="s">
        <v>37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152</v>
      </c>
      <c r="AT137" s="148" t="s">
        <v>148</v>
      </c>
      <c r="AU137" s="148" t="s">
        <v>153</v>
      </c>
      <c r="AY137" s="13" t="s">
        <v>146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153</v>
      </c>
      <c r="BK137" s="150">
        <f t="shared" si="9"/>
        <v>0</v>
      </c>
      <c r="BL137" s="13" t="s">
        <v>152</v>
      </c>
      <c r="BM137" s="148" t="s">
        <v>200</v>
      </c>
    </row>
    <row r="138" spans="2:65" s="1" customFormat="1" ht="24.2" customHeight="1">
      <c r="B138" s="136"/>
      <c r="C138" s="137" t="s">
        <v>201</v>
      </c>
      <c r="D138" s="137" t="s">
        <v>148</v>
      </c>
      <c r="E138" s="138" t="s">
        <v>1267</v>
      </c>
      <c r="F138" s="139" t="s">
        <v>1268</v>
      </c>
      <c r="G138" s="140" t="s">
        <v>174</v>
      </c>
      <c r="H138" s="141">
        <v>4364.8100000000004</v>
      </c>
      <c r="I138" s="142"/>
      <c r="J138" s="141">
        <f t="shared" si="0"/>
        <v>0</v>
      </c>
      <c r="K138" s="143"/>
      <c r="L138" s="28"/>
      <c r="M138" s="144" t="s">
        <v>1</v>
      </c>
      <c r="N138" s="145" t="s">
        <v>37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152</v>
      </c>
      <c r="AT138" s="148" t="s">
        <v>148</v>
      </c>
      <c r="AU138" s="148" t="s">
        <v>153</v>
      </c>
      <c r="AY138" s="13" t="s">
        <v>146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153</v>
      </c>
      <c r="BK138" s="150">
        <f t="shared" si="9"/>
        <v>0</v>
      </c>
      <c r="BL138" s="13" t="s">
        <v>152</v>
      </c>
      <c r="BM138" s="148" t="s">
        <v>204</v>
      </c>
    </row>
    <row r="139" spans="2:65" s="1" customFormat="1" ht="24.2" customHeight="1">
      <c r="B139" s="136"/>
      <c r="C139" s="137" t="s">
        <v>178</v>
      </c>
      <c r="D139" s="137" t="s">
        <v>148</v>
      </c>
      <c r="E139" s="138" t="s">
        <v>1269</v>
      </c>
      <c r="F139" s="139" t="s">
        <v>1270</v>
      </c>
      <c r="G139" s="140" t="s">
        <v>174</v>
      </c>
      <c r="H139" s="141">
        <v>6603.76</v>
      </c>
      <c r="I139" s="142"/>
      <c r="J139" s="141">
        <f t="shared" si="0"/>
        <v>0</v>
      </c>
      <c r="K139" s="143"/>
      <c r="L139" s="28"/>
      <c r="M139" s="144" t="s">
        <v>1</v>
      </c>
      <c r="N139" s="145" t="s">
        <v>37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152</v>
      </c>
      <c r="AT139" s="148" t="s">
        <v>148</v>
      </c>
      <c r="AU139" s="148" t="s">
        <v>153</v>
      </c>
      <c r="AY139" s="13" t="s">
        <v>146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153</v>
      </c>
      <c r="BK139" s="150">
        <f t="shared" si="9"/>
        <v>0</v>
      </c>
      <c r="BL139" s="13" t="s">
        <v>152</v>
      </c>
      <c r="BM139" s="148" t="s">
        <v>208</v>
      </c>
    </row>
    <row r="140" spans="2:65" s="1" customFormat="1" ht="24.2" customHeight="1">
      <c r="B140" s="136"/>
      <c r="C140" s="137" t="s">
        <v>209</v>
      </c>
      <c r="D140" s="137" t="s">
        <v>148</v>
      </c>
      <c r="E140" s="138" t="s">
        <v>1271</v>
      </c>
      <c r="F140" s="139" t="s">
        <v>1272</v>
      </c>
      <c r="G140" s="140" t="s">
        <v>174</v>
      </c>
      <c r="H140" s="141">
        <v>2156.4</v>
      </c>
      <c r="I140" s="142"/>
      <c r="J140" s="141">
        <f t="shared" si="0"/>
        <v>0</v>
      </c>
      <c r="K140" s="143"/>
      <c r="L140" s="28"/>
      <c r="M140" s="144" t="s">
        <v>1</v>
      </c>
      <c r="N140" s="145" t="s">
        <v>37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152</v>
      </c>
      <c r="AT140" s="148" t="s">
        <v>148</v>
      </c>
      <c r="AU140" s="148" t="s">
        <v>153</v>
      </c>
      <c r="AY140" s="13" t="s">
        <v>146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153</v>
      </c>
      <c r="BK140" s="150">
        <f t="shared" si="9"/>
        <v>0</v>
      </c>
      <c r="BL140" s="13" t="s">
        <v>152</v>
      </c>
      <c r="BM140" s="148" t="s">
        <v>212</v>
      </c>
    </row>
    <row r="141" spans="2:65" s="1" customFormat="1" ht="24.2" customHeight="1">
      <c r="B141" s="136"/>
      <c r="C141" s="137" t="s">
        <v>182</v>
      </c>
      <c r="D141" s="137" t="s">
        <v>148</v>
      </c>
      <c r="E141" s="138" t="s">
        <v>1273</v>
      </c>
      <c r="F141" s="139" t="s">
        <v>1274</v>
      </c>
      <c r="G141" s="140" t="s">
        <v>174</v>
      </c>
      <c r="H141" s="141">
        <v>1069.49</v>
      </c>
      <c r="I141" s="142"/>
      <c r="J141" s="141">
        <f t="shared" si="0"/>
        <v>0</v>
      </c>
      <c r="K141" s="143"/>
      <c r="L141" s="28"/>
      <c r="M141" s="144" t="s">
        <v>1</v>
      </c>
      <c r="N141" s="145" t="s">
        <v>37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152</v>
      </c>
      <c r="AT141" s="148" t="s">
        <v>148</v>
      </c>
      <c r="AU141" s="148" t="s">
        <v>153</v>
      </c>
      <c r="AY141" s="13" t="s">
        <v>146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153</v>
      </c>
      <c r="BK141" s="150">
        <f t="shared" si="9"/>
        <v>0</v>
      </c>
      <c r="BL141" s="13" t="s">
        <v>152</v>
      </c>
      <c r="BM141" s="148" t="s">
        <v>215</v>
      </c>
    </row>
    <row r="142" spans="2:65" s="1" customFormat="1" ht="24.2" customHeight="1">
      <c r="B142" s="136"/>
      <c r="C142" s="137" t="s">
        <v>216</v>
      </c>
      <c r="D142" s="137" t="s">
        <v>148</v>
      </c>
      <c r="E142" s="138" t="s">
        <v>1275</v>
      </c>
      <c r="F142" s="139" t="s">
        <v>1276</v>
      </c>
      <c r="G142" s="140" t="s">
        <v>174</v>
      </c>
      <c r="H142" s="141">
        <v>5710.09</v>
      </c>
      <c r="I142" s="142"/>
      <c r="J142" s="141">
        <f t="shared" si="0"/>
        <v>0</v>
      </c>
      <c r="K142" s="143"/>
      <c r="L142" s="28"/>
      <c r="M142" s="144" t="s">
        <v>1</v>
      </c>
      <c r="N142" s="145" t="s">
        <v>37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152</v>
      </c>
      <c r="AT142" s="148" t="s">
        <v>148</v>
      </c>
      <c r="AU142" s="148" t="s">
        <v>153</v>
      </c>
      <c r="AY142" s="13" t="s">
        <v>146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153</v>
      </c>
      <c r="BK142" s="150">
        <f t="shared" si="9"/>
        <v>0</v>
      </c>
      <c r="BL142" s="13" t="s">
        <v>152</v>
      </c>
      <c r="BM142" s="148" t="s">
        <v>219</v>
      </c>
    </row>
    <row r="143" spans="2:65" s="11" customFormat="1" ht="22.9" customHeight="1">
      <c r="B143" s="125"/>
      <c r="D143" s="126" t="s">
        <v>70</v>
      </c>
      <c r="E143" s="134" t="s">
        <v>153</v>
      </c>
      <c r="F143" s="134" t="s">
        <v>167</v>
      </c>
      <c r="I143" s="128"/>
      <c r="J143" s="135">
        <f>BK143</f>
        <v>0</v>
      </c>
      <c r="L143" s="125"/>
      <c r="M143" s="129"/>
      <c r="P143" s="130">
        <f>P144</f>
        <v>0</v>
      </c>
      <c r="R143" s="130">
        <f>R144</f>
        <v>0</v>
      </c>
      <c r="T143" s="131">
        <f>T144</f>
        <v>0</v>
      </c>
      <c r="AR143" s="126" t="s">
        <v>79</v>
      </c>
      <c r="AT143" s="132" t="s">
        <v>70</v>
      </c>
      <c r="AU143" s="132" t="s">
        <v>79</v>
      </c>
      <c r="AY143" s="126" t="s">
        <v>146</v>
      </c>
      <c r="BK143" s="133">
        <f>BK144</f>
        <v>0</v>
      </c>
    </row>
    <row r="144" spans="2:65" s="1" customFormat="1" ht="37.9" customHeight="1">
      <c r="B144" s="136"/>
      <c r="C144" s="137" t="s">
        <v>7</v>
      </c>
      <c r="D144" s="137" t="s">
        <v>148</v>
      </c>
      <c r="E144" s="138" t="s">
        <v>1277</v>
      </c>
      <c r="F144" s="139" t="s">
        <v>1278</v>
      </c>
      <c r="G144" s="140" t="s">
        <v>174</v>
      </c>
      <c r="H144" s="141">
        <v>5460</v>
      </c>
      <c r="I144" s="142"/>
      <c r="J144" s="141">
        <f>ROUND(I144*H144,3)</f>
        <v>0</v>
      </c>
      <c r="K144" s="143"/>
      <c r="L144" s="28"/>
      <c r="M144" s="144" t="s">
        <v>1</v>
      </c>
      <c r="N144" s="145" t="s">
        <v>37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152</v>
      </c>
      <c r="AT144" s="148" t="s">
        <v>148</v>
      </c>
      <c r="AU144" s="148" t="s">
        <v>153</v>
      </c>
      <c r="AY144" s="13" t="s">
        <v>146</v>
      </c>
      <c r="BE144" s="149">
        <f>IF(N144="základná",J144,0)</f>
        <v>0</v>
      </c>
      <c r="BF144" s="149">
        <f>IF(N144="znížená",J144,0)</f>
        <v>0</v>
      </c>
      <c r="BG144" s="149">
        <f>IF(N144="zákl. prenesená",J144,0)</f>
        <v>0</v>
      </c>
      <c r="BH144" s="149">
        <f>IF(N144="zníž. prenesená",J144,0)</f>
        <v>0</v>
      </c>
      <c r="BI144" s="149">
        <f>IF(N144="nulová",J144,0)</f>
        <v>0</v>
      </c>
      <c r="BJ144" s="13" t="s">
        <v>153</v>
      </c>
      <c r="BK144" s="150">
        <f>ROUND(I144*H144,3)</f>
        <v>0</v>
      </c>
      <c r="BL144" s="13" t="s">
        <v>152</v>
      </c>
      <c r="BM144" s="148" t="s">
        <v>222</v>
      </c>
    </row>
    <row r="145" spans="2:65" s="11" customFormat="1" ht="22.9" customHeight="1">
      <c r="B145" s="125"/>
      <c r="D145" s="126" t="s">
        <v>70</v>
      </c>
      <c r="E145" s="134" t="s">
        <v>706</v>
      </c>
      <c r="F145" s="134" t="s">
        <v>1279</v>
      </c>
      <c r="I145" s="128"/>
      <c r="J145" s="135">
        <f>BK145</f>
        <v>0</v>
      </c>
      <c r="L145" s="125"/>
      <c r="M145" s="129"/>
      <c r="P145" s="130">
        <f>SUM(P146:P149)</f>
        <v>0</v>
      </c>
      <c r="R145" s="130">
        <f>SUM(R146:R149)</f>
        <v>0</v>
      </c>
      <c r="T145" s="131">
        <f>SUM(T146:T149)</f>
        <v>0</v>
      </c>
      <c r="AR145" s="126" t="s">
        <v>163</v>
      </c>
      <c r="AT145" s="132" t="s">
        <v>70</v>
      </c>
      <c r="AU145" s="132" t="s">
        <v>79</v>
      </c>
      <c r="AY145" s="126" t="s">
        <v>146</v>
      </c>
      <c r="BK145" s="133">
        <f>SUM(BK146:BK149)</f>
        <v>0</v>
      </c>
    </row>
    <row r="146" spans="2:65" s="1" customFormat="1" ht="24.2" customHeight="1">
      <c r="B146" s="136"/>
      <c r="C146" s="137" t="s">
        <v>223</v>
      </c>
      <c r="D146" s="137" t="s">
        <v>148</v>
      </c>
      <c r="E146" s="138" t="s">
        <v>1280</v>
      </c>
      <c r="F146" s="139" t="s">
        <v>1281</v>
      </c>
      <c r="G146" s="140" t="s">
        <v>711</v>
      </c>
      <c r="H146" s="141">
        <v>1</v>
      </c>
      <c r="I146" s="142"/>
      <c r="J146" s="141">
        <f>ROUND(I146*H146,3)</f>
        <v>0</v>
      </c>
      <c r="K146" s="143"/>
      <c r="L146" s="28"/>
      <c r="M146" s="144" t="s">
        <v>1</v>
      </c>
      <c r="N146" s="145" t="s">
        <v>37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152</v>
      </c>
      <c r="AT146" s="148" t="s">
        <v>148</v>
      </c>
      <c r="AU146" s="148" t="s">
        <v>153</v>
      </c>
      <c r="AY146" s="13" t="s">
        <v>146</v>
      </c>
      <c r="BE146" s="149">
        <f>IF(N146="základná",J146,0)</f>
        <v>0</v>
      </c>
      <c r="BF146" s="149">
        <f>IF(N146="znížená",J146,0)</f>
        <v>0</v>
      </c>
      <c r="BG146" s="149">
        <f>IF(N146="zákl. prenesená",J146,0)</f>
        <v>0</v>
      </c>
      <c r="BH146" s="149">
        <f>IF(N146="zníž. prenesená",J146,0)</f>
        <v>0</v>
      </c>
      <c r="BI146" s="149">
        <f>IF(N146="nulová",J146,0)</f>
        <v>0</v>
      </c>
      <c r="BJ146" s="13" t="s">
        <v>153</v>
      </c>
      <c r="BK146" s="150">
        <f>ROUND(I146*H146,3)</f>
        <v>0</v>
      </c>
      <c r="BL146" s="13" t="s">
        <v>152</v>
      </c>
      <c r="BM146" s="148" t="s">
        <v>226</v>
      </c>
    </row>
    <row r="147" spans="2:65" s="1" customFormat="1" ht="33" customHeight="1">
      <c r="B147" s="136"/>
      <c r="C147" s="137" t="s">
        <v>189</v>
      </c>
      <c r="D147" s="137" t="s">
        <v>148</v>
      </c>
      <c r="E147" s="138" t="s">
        <v>1282</v>
      </c>
      <c r="F147" s="139" t="s">
        <v>1283</v>
      </c>
      <c r="G147" s="140" t="s">
        <v>711</v>
      </c>
      <c r="H147" s="141">
        <v>1</v>
      </c>
      <c r="I147" s="142"/>
      <c r="J147" s="141">
        <f>ROUND(I147*H147,3)</f>
        <v>0</v>
      </c>
      <c r="K147" s="143"/>
      <c r="L147" s="28"/>
      <c r="M147" s="144" t="s">
        <v>1</v>
      </c>
      <c r="N147" s="145" t="s">
        <v>37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152</v>
      </c>
      <c r="AT147" s="148" t="s">
        <v>148</v>
      </c>
      <c r="AU147" s="148" t="s">
        <v>153</v>
      </c>
      <c r="AY147" s="13" t="s">
        <v>146</v>
      </c>
      <c r="BE147" s="149">
        <f>IF(N147="základná",J147,0)</f>
        <v>0</v>
      </c>
      <c r="BF147" s="149">
        <f>IF(N147="znížená",J147,0)</f>
        <v>0</v>
      </c>
      <c r="BG147" s="149">
        <f>IF(N147="zákl. prenesená",J147,0)</f>
        <v>0</v>
      </c>
      <c r="BH147" s="149">
        <f>IF(N147="zníž. prenesená",J147,0)</f>
        <v>0</v>
      </c>
      <c r="BI147" s="149">
        <f>IF(N147="nulová",J147,0)</f>
        <v>0</v>
      </c>
      <c r="BJ147" s="13" t="s">
        <v>153</v>
      </c>
      <c r="BK147" s="150">
        <f>ROUND(I147*H147,3)</f>
        <v>0</v>
      </c>
      <c r="BL147" s="13" t="s">
        <v>152</v>
      </c>
      <c r="BM147" s="148" t="s">
        <v>229</v>
      </c>
    </row>
    <row r="148" spans="2:65" s="1" customFormat="1" ht="24.2" customHeight="1">
      <c r="B148" s="136"/>
      <c r="C148" s="137" t="s">
        <v>231</v>
      </c>
      <c r="D148" s="137" t="s">
        <v>148</v>
      </c>
      <c r="E148" s="138" t="s">
        <v>1284</v>
      </c>
      <c r="F148" s="139" t="s">
        <v>1285</v>
      </c>
      <c r="G148" s="140" t="s">
        <v>711</v>
      </c>
      <c r="H148" s="141">
        <v>1</v>
      </c>
      <c r="I148" s="142"/>
      <c r="J148" s="141">
        <f>ROUND(I148*H148,3)</f>
        <v>0</v>
      </c>
      <c r="K148" s="143"/>
      <c r="L148" s="28"/>
      <c r="M148" s="144" t="s">
        <v>1</v>
      </c>
      <c r="N148" s="145" t="s">
        <v>37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152</v>
      </c>
      <c r="AT148" s="148" t="s">
        <v>148</v>
      </c>
      <c r="AU148" s="148" t="s">
        <v>153</v>
      </c>
      <c r="AY148" s="13" t="s">
        <v>146</v>
      </c>
      <c r="BE148" s="149">
        <f>IF(N148="základná",J148,0)</f>
        <v>0</v>
      </c>
      <c r="BF148" s="149">
        <f>IF(N148="znížená",J148,0)</f>
        <v>0</v>
      </c>
      <c r="BG148" s="149">
        <f>IF(N148="zákl. prenesená",J148,0)</f>
        <v>0</v>
      </c>
      <c r="BH148" s="149">
        <f>IF(N148="zníž. prenesená",J148,0)</f>
        <v>0</v>
      </c>
      <c r="BI148" s="149">
        <f>IF(N148="nulová",J148,0)</f>
        <v>0</v>
      </c>
      <c r="BJ148" s="13" t="s">
        <v>153</v>
      </c>
      <c r="BK148" s="150">
        <f>ROUND(I148*H148,3)</f>
        <v>0</v>
      </c>
      <c r="BL148" s="13" t="s">
        <v>152</v>
      </c>
      <c r="BM148" s="148" t="s">
        <v>234</v>
      </c>
    </row>
    <row r="149" spans="2:65" s="1" customFormat="1" ht="16.5" customHeight="1">
      <c r="B149" s="136"/>
      <c r="C149" s="137" t="s">
        <v>192</v>
      </c>
      <c r="D149" s="137" t="s">
        <v>148</v>
      </c>
      <c r="E149" s="138" t="s">
        <v>1286</v>
      </c>
      <c r="F149" s="139" t="s">
        <v>1287</v>
      </c>
      <c r="G149" s="140" t="s">
        <v>279</v>
      </c>
      <c r="H149" s="141">
        <v>1</v>
      </c>
      <c r="I149" s="142"/>
      <c r="J149" s="141">
        <f>ROUND(I149*H149,3)</f>
        <v>0</v>
      </c>
      <c r="K149" s="143"/>
      <c r="L149" s="28"/>
      <c r="M149" s="144" t="s">
        <v>1</v>
      </c>
      <c r="N149" s="145" t="s">
        <v>37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152</v>
      </c>
      <c r="AT149" s="148" t="s">
        <v>148</v>
      </c>
      <c r="AU149" s="148" t="s">
        <v>153</v>
      </c>
      <c r="AY149" s="13" t="s">
        <v>146</v>
      </c>
      <c r="BE149" s="149">
        <f>IF(N149="základná",J149,0)</f>
        <v>0</v>
      </c>
      <c r="BF149" s="149">
        <f>IF(N149="znížená",J149,0)</f>
        <v>0</v>
      </c>
      <c r="BG149" s="149">
        <f>IF(N149="zákl. prenesená",J149,0)</f>
        <v>0</v>
      </c>
      <c r="BH149" s="149">
        <f>IF(N149="zníž. prenesená",J149,0)</f>
        <v>0</v>
      </c>
      <c r="BI149" s="149">
        <f>IF(N149="nulová",J149,0)</f>
        <v>0</v>
      </c>
      <c r="BJ149" s="13" t="s">
        <v>153</v>
      </c>
      <c r="BK149" s="150">
        <f>ROUND(I149*H149,3)</f>
        <v>0</v>
      </c>
      <c r="BL149" s="13" t="s">
        <v>152</v>
      </c>
      <c r="BM149" s="148" t="s">
        <v>238</v>
      </c>
    </row>
    <row r="150" spans="2:65" s="1" customFormat="1" ht="49.9" customHeight="1">
      <c r="B150" s="28"/>
      <c r="E150" s="127" t="s">
        <v>298</v>
      </c>
      <c r="F150" s="127" t="s">
        <v>299</v>
      </c>
      <c r="J150" s="115">
        <f t="shared" ref="J150:J160" si="10">BK150</f>
        <v>0</v>
      </c>
      <c r="L150" s="28"/>
      <c r="M150" s="161"/>
      <c r="T150" s="55"/>
      <c r="AT150" s="13" t="s">
        <v>70</v>
      </c>
      <c r="AU150" s="13" t="s">
        <v>71</v>
      </c>
      <c r="AY150" s="13" t="s">
        <v>300</v>
      </c>
      <c r="BK150" s="150">
        <f>SUM(BK151:BK160)</f>
        <v>0</v>
      </c>
    </row>
    <row r="151" spans="2:65" s="1" customFormat="1" ht="16.350000000000001" customHeight="1">
      <c r="B151" s="28"/>
      <c r="C151" s="162" t="s">
        <v>1</v>
      </c>
      <c r="D151" s="162" t="s">
        <v>148</v>
      </c>
      <c r="E151" s="163" t="s">
        <v>1</v>
      </c>
      <c r="F151" s="164" t="s">
        <v>1</v>
      </c>
      <c r="G151" s="165" t="s">
        <v>1</v>
      </c>
      <c r="H151" s="166"/>
      <c r="I151" s="166"/>
      <c r="J151" s="167">
        <f t="shared" si="10"/>
        <v>0</v>
      </c>
      <c r="K151" s="168"/>
      <c r="L151" s="28"/>
      <c r="M151" s="169" t="s">
        <v>1</v>
      </c>
      <c r="N151" s="170" t="s">
        <v>37</v>
      </c>
      <c r="T151" s="55"/>
      <c r="AT151" s="13" t="s">
        <v>300</v>
      </c>
      <c r="AU151" s="13" t="s">
        <v>79</v>
      </c>
      <c r="AY151" s="13" t="s">
        <v>300</v>
      </c>
      <c r="BE151" s="149">
        <f t="shared" ref="BE151:BE160" si="11">IF(N151="základná",J151,0)</f>
        <v>0</v>
      </c>
      <c r="BF151" s="149">
        <f t="shared" ref="BF151:BF160" si="12">IF(N151="znížená",J151,0)</f>
        <v>0</v>
      </c>
      <c r="BG151" s="149">
        <f t="shared" ref="BG151:BG160" si="13">IF(N151="zákl. prenesená",J151,0)</f>
        <v>0</v>
      </c>
      <c r="BH151" s="149">
        <f t="shared" ref="BH151:BH160" si="14">IF(N151="zníž. prenesená",J151,0)</f>
        <v>0</v>
      </c>
      <c r="BI151" s="149">
        <f t="shared" ref="BI151:BI160" si="15">IF(N151="nulová",J151,0)</f>
        <v>0</v>
      </c>
      <c r="BJ151" s="13" t="s">
        <v>153</v>
      </c>
      <c r="BK151" s="150">
        <f t="shared" ref="BK151:BK160" si="16">I151*H151</f>
        <v>0</v>
      </c>
    </row>
    <row r="152" spans="2:65" s="1" customFormat="1" ht="16.350000000000001" customHeight="1">
      <c r="B152" s="28"/>
      <c r="C152" s="162" t="s">
        <v>1</v>
      </c>
      <c r="D152" s="162" t="s">
        <v>148</v>
      </c>
      <c r="E152" s="163" t="s">
        <v>1</v>
      </c>
      <c r="F152" s="164" t="s">
        <v>1</v>
      </c>
      <c r="G152" s="165" t="s">
        <v>1</v>
      </c>
      <c r="H152" s="166"/>
      <c r="I152" s="166"/>
      <c r="J152" s="167">
        <f t="shared" si="10"/>
        <v>0</v>
      </c>
      <c r="K152" s="168"/>
      <c r="L152" s="28"/>
      <c r="M152" s="169" t="s">
        <v>1</v>
      </c>
      <c r="N152" s="170" t="s">
        <v>37</v>
      </c>
      <c r="T152" s="55"/>
      <c r="AT152" s="13" t="s">
        <v>300</v>
      </c>
      <c r="AU152" s="13" t="s">
        <v>79</v>
      </c>
      <c r="AY152" s="13" t="s">
        <v>300</v>
      </c>
      <c r="BE152" s="149">
        <f t="shared" si="11"/>
        <v>0</v>
      </c>
      <c r="BF152" s="149">
        <f t="shared" si="12"/>
        <v>0</v>
      </c>
      <c r="BG152" s="149">
        <f t="shared" si="13"/>
        <v>0</v>
      </c>
      <c r="BH152" s="149">
        <f t="shared" si="14"/>
        <v>0</v>
      </c>
      <c r="BI152" s="149">
        <f t="shared" si="15"/>
        <v>0</v>
      </c>
      <c r="BJ152" s="13" t="s">
        <v>153</v>
      </c>
      <c r="BK152" s="150">
        <f t="shared" si="16"/>
        <v>0</v>
      </c>
    </row>
    <row r="153" spans="2:65" s="1" customFormat="1" ht="16.350000000000001" customHeight="1">
      <c r="B153" s="28"/>
      <c r="C153" s="162" t="s">
        <v>1</v>
      </c>
      <c r="D153" s="162" t="s">
        <v>148</v>
      </c>
      <c r="E153" s="163" t="s">
        <v>1</v>
      </c>
      <c r="F153" s="164" t="s">
        <v>1</v>
      </c>
      <c r="G153" s="165" t="s">
        <v>1</v>
      </c>
      <c r="H153" s="166"/>
      <c r="I153" s="166"/>
      <c r="J153" s="167">
        <f t="shared" si="10"/>
        <v>0</v>
      </c>
      <c r="K153" s="168"/>
      <c r="L153" s="28"/>
      <c r="M153" s="169" t="s">
        <v>1</v>
      </c>
      <c r="N153" s="170" t="s">
        <v>37</v>
      </c>
      <c r="T153" s="55"/>
      <c r="AT153" s="13" t="s">
        <v>300</v>
      </c>
      <c r="AU153" s="13" t="s">
        <v>79</v>
      </c>
      <c r="AY153" s="13" t="s">
        <v>300</v>
      </c>
      <c r="BE153" s="149">
        <f t="shared" si="11"/>
        <v>0</v>
      </c>
      <c r="BF153" s="149">
        <f t="shared" si="12"/>
        <v>0</v>
      </c>
      <c r="BG153" s="149">
        <f t="shared" si="13"/>
        <v>0</v>
      </c>
      <c r="BH153" s="149">
        <f t="shared" si="14"/>
        <v>0</v>
      </c>
      <c r="BI153" s="149">
        <f t="shared" si="15"/>
        <v>0</v>
      </c>
      <c r="BJ153" s="13" t="s">
        <v>153</v>
      </c>
      <c r="BK153" s="150">
        <f t="shared" si="16"/>
        <v>0</v>
      </c>
    </row>
    <row r="154" spans="2:65" s="1" customFormat="1" ht="16.350000000000001" customHeight="1">
      <c r="B154" s="28"/>
      <c r="C154" s="162" t="s">
        <v>1</v>
      </c>
      <c r="D154" s="162" t="s">
        <v>148</v>
      </c>
      <c r="E154" s="163" t="s">
        <v>1</v>
      </c>
      <c r="F154" s="164" t="s">
        <v>1</v>
      </c>
      <c r="G154" s="165" t="s">
        <v>1</v>
      </c>
      <c r="H154" s="166"/>
      <c r="I154" s="166"/>
      <c r="J154" s="167">
        <f t="shared" si="10"/>
        <v>0</v>
      </c>
      <c r="K154" s="168"/>
      <c r="L154" s="28"/>
      <c r="M154" s="169" t="s">
        <v>1</v>
      </c>
      <c r="N154" s="170" t="s">
        <v>37</v>
      </c>
      <c r="T154" s="55"/>
      <c r="AT154" s="13" t="s">
        <v>300</v>
      </c>
      <c r="AU154" s="13" t="s">
        <v>79</v>
      </c>
      <c r="AY154" s="13" t="s">
        <v>300</v>
      </c>
      <c r="BE154" s="149">
        <f t="shared" si="11"/>
        <v>0</v>
      </c>
      <c r="BF154" s="149">
        <f t="shared" si="12"/>
        <v>0</v>
      </c>
      <c r="BG154" s="149">
        <f t="shared" si="13"/>
        <v>0</v>
      </c>
      <c r="BH154" s="149">
        <f t="shared" si="14"/>
        <v>0</v>
      </c>
      <c r="BI154" s="149">
        <f t="shared" si="15"/>
        <v>0</v>
      </c>
      <c r="BJ154" s="13" t="s">
        <v>153</v>
      </c>
      <c r="BK154" s="150">
        <f t="shared" si="16"/>
        <v>0</v>
      </c>
    </row>
    <row r="155" spans="2:65" s="1" customFormat="1" ht="16.350000000000001" customHeight="1">
      <c r="B155" s="28"/>
      <c r="C155" s="162" t="s">
        <v>1</v>
      </c>
      <c r="D155" s="162" t="s">
        <v>148</v>
      </c>
      <c r="E155" s="163" t="s">
        <v>1</v>
      </c>
      <c r="F155" s="164" t="s">
        <v>1</v>
      </c>
      <c r="G155" s="165" t="s">
        <v>1</v>
      </c>
      <c r="H155" s="166"/>
      <c r="I155" s="166"/>
      <c r="J155" s="167">
        <f t="shared" si="10"/>
        <v>0</v>
      </c>
      <c r="K155" s="168"/>
      <c r="L155" s="28"/>
      <c r="M155" s="169" t="s">
        <v>1</v>
      </c>
      <c r="N155" s="170" t="s">
        <v>37</v>
      </c>
      <c r="T155" s="55"/>
      <c r="AT155" s="13" t="s">
        <v>300</v>
      </c>
      <c r="AU155" s="13" t="s">
        <v>79</v>
      </c>
      <c r="AY155" s="13" t="s">
        <v>300</v>
      </c>
      <c r="BE155" s="149">
        <f t="shared" si="11"/>
        <v>0</v>
      </c>
      <c r="BF155" s="149">
        <f t="shared" si="12"/>
        <v>0</v>
      </c>
      <c r="BG155" s="149">
        <f t="shared" si="13"/>
        <v>0</v>
      </c>
      <c r="BH155" s="149">
        <f t="shared" si="14"/>
        <v>0</v>
      </c>
      <c r="BI155" s="149">
        <f t="shared" si="15"/>
        <v>0</v>
      </c>
      <c r="BJ155" s="13" t="s">
        <v>153</v>
      </c>
      <c r="BK155" s="150">
        <f t="shared" si="16"/>
        <v>0</v>
      </c>
    </row>
    <row r="156" spans="2:65" s="1" customFormat="1" ht="16.350000000000001" customHeight="1">
      <c r="B156" s="28"/>
      <c r="C156" s="162" t="s">
        <v>1</v>
      </c>
      <c r="D156" s="162" t="s">
        <v>148</v>
      </c>
      <c r="E156" s="163" t="s">
        <v>1</v>
      </c>
      <c r="F156" s="164" t="s">
        <v>1</v>
      </c>
      <c r="G156" s="165" t="s">
        <v>1</v>
      </c>
      <c r="H156" s="166"/>
      <c r="I156" s="166"/>
      <c r="J156" s="167">
        <f t="shared" si="10"/>
        <v>0</v>
      </c>
      <c r="K156" s="168"/>
      <c r="L156" s="28"/>
      <c r="M156" s="169" t="s">
        <v>1</v>
      </c>
      <c r="N156" s="170" t="s">
        <v>37</v>
      </c>
      <c r="T156" s="55"/>
      <c r="AT156" s="13" t="s">
        <v>300</v>
      </c>
      <c r="AU156" s="13" t="s">
        <v>79</v>
      </c>
      <c r="AY156" s="13" t="s">
        <v>300</v>
      </c>
      <c r="BE156" s="149">
        <f t="shared" si="11"/>
        <v>0</v>
      </c>
      <c r="BF156" s="149">
        <f t="shared" si="12"/>
        <v>0</v>
      </c>
      <c r="BG156" s="149">
        <f t="shared" si="13"/>
        <v>0</v>
      </c>
      <c r="BH156" s="149">
        <f t="shared" si="14"/>
        <v>0</v>
      </c>
      <c r="BI156" s="149">
        <f t="shared" si="15"/>
        <v>0</v>
      </c>
      <c r="BJ156" s="13" t="s">
        <v>153</v>
      </c>
      <c r="BK156" s="150">
        <f t="shared" si="16"/>
        <v>0</v>
      </c>
    </row>
    <row r="157" spans="2:65" s="1" customFormat="1" ht="16.350000000000001" customHeight="1">
      <c r="B157" s="28"/>
      <c r="C157" s="162" t="s">
        <v>1</v>
      </c>
      <c r="D157" s="162" t="s">
        <v>148</v>
      </c>
      <c r="E157" s="163" t="s">
        <v>1</v>
      </c>
      <c r="F157" s="164" t="s">
        <v>1</v>
      </c>
      <c r="G157" s="165" t="s">
        <v>1</v>
      </c>
      <c r="H157" s="166"/>
      <c r="I157" s="166"/>
      <c r="J157" s="167">
        <f t="shared" si="10"/>
        <v>0</v>
      </c>
      <c r="K157" s="168"/>
      <c r="L157" s="28"/>
      <c r="M157" s="169" t="s">
        <v>1</v>
      </c>
      <c r="N157" s="170" t="s">
        <v>37</v>
      </c>
      <c r="T157" s="55"/>
      <c r="AT157" s="13" t="s">
        <v>300</v>
      </c>
      <c r="AU157" s="13" t="s">
        <v>79</v>
      </c>
      <c r="AY157" s="13" t="s">
        <v>300</v>
      </c>
      <c r="BE157" s="149">
        <f t="shared" si="11"/>
        <v>0</v>
      </c>
      <c r="BF157" s="149">
        <f t="shared" si="12"/>
        <v>0</v>
      </c>
      <c r="BG157" s="149">
        <f t="shared" si="13"/>
        <v>0</v>
      </c>
      <c r="BH157" s="149">
        <f t="shared" si="14"/>
        <v>0</v>
      </c>
      <c r="BI157" s="149">
        <f t="shared" si="15"/>
        <v>0</v>
      </c>
      <c r="BJ157" s="13" t="s">
        <v>153</v>
      </c>
      <c r="BK157" s="150">
        <f t="shared" si="16"/>
        <v>0</v>
      </c>
    </row>
    <row r="158" spans="2:65" s="1" customFormat="1" ht="16.350000000000001" customHeight="1">
      <c r="B158" s="28"/>
      <c r="C158" s="162" t="s">
        <v>1</v>
      </c>
      <c r="D158" s="162" t="s">
        <v>148</v>
      </c>
      <c r="E158" s="163" t="s">
        <v>1</v>
      </c>
      <c r="F158" s="164" t="s">
        <v>1</v>
      </c>
      <c r="G158" s="165" t="s">
        <v>1</v>
      </c>
      <c r="H158" s="166"/>
      <c r="I158" s="166"/>
      <c r="J158" s="167">
        <f t="shared" si="10"/>
        <v>0</v>
      </c>
      <c r="K158" s="168"/>
      <c r="L158" s="28"/>
      <c r="M158" s="169" t="s">
        <v>1</v>
      </c>
      <c r="N158" s="170" t="s">
        <v>37</v>
      </c>
      <c r="T158" s="55"/>
      <c r="AT158" s="13" t="s">
        <v>300</v>
      </c>
      <c r="AU158" s="13" t="s">
        <v>79</v>
      </c>
      <c r="AY158" s="13" t="s">
        <v>300</v>
      </c>
      <c r="BE158" s="149">
        <f t="shared" si="11"/>
        <v>0</v>
      </c>
      <c r="BF158" s="149">
        <f t="shared" si="12"/>
        <v>0</v>
      </c>
      <c r="BG158" s="149">
        <f t="shared" si="13"/>
        <v>0</v>
      </c>
      <c r="BH158" s="149">
        <f t="shared" si="14"/>
        <v>0</v>
      </c>
      <c r="BI158" s="149">
        <f t="shared" si="15"/>
        <v>0</v>
      </c>
      <c r="BJ158" s="13" t="s">
        <v>153</v>
      </c>
      <c r="BK158" s="150">
        <f t="shared" si="16"/>
        <v>0</v>
      </c>
    </row>
    <row r="159" spans="2:65" s="1" customFormat="1" ht="16.350000000000001" customHeight="1">
      <c r="B159" s="28"/>
      <c r="C159" s="162" t="s">
        <v>1</v>
      </c>
      <c r="D159" s="162" t="s">
        <v>148</v>
      </c>
      <c r="E159" s="163" t="s">
        <v>1</v>
      </c>
      <c r="F159" s="164" t="s">
        <v>1</v>
      </c>
      <c r="G159" s="165" t="s">
        <v>1</v>
      </c>
      <c r="H159" s="166"/>
      <c r="I159" s="166"/>
      <c r="J159" s="167">
        <f t="shared" si="10"/>
        <v>0</v>
      </c>
      <c r="K159" s="168"/>
      <c r="L159" s="28"/>
      <c r="M159" s="169" t="s">
        <v>1</v>
      </c>
      <c r="N159" s="170" t="s">
        <v>37</v>
      </c>
      <c r="T159" s="55"/>
      <c r="AT159" s="13" t="s">
        <v>300</v>
      </c>
      <c r="AU159" s="13" t="s">
        <v>79</v>
      </c>
      <c r="AY159" s="13" t="s">
        <v>300</v>
      </c>
      <c r="BE159" s="149">
        <f t="shared" si="11"/>
        <v>0</v>
      </c>
      <c r="BF159" s="149">
        <f t="shared" si="12"/>
        <v>0</v>
      </c>
      <c r="BG159" s="149">
        <f t="shared" si="13"/>
        <v>0</v>
      </c>
      <c r="BH159" s="149">
        <f t="shared" si="14"/>
        <v>0</v>
      </c>
      <c r="BI159" s="149">
        <f t="shared" si="15"/>
        <v>0</v>
      </c>
      <c r="BJ159" s="13" t="s">
        <v>153</v>
      </c>
      <c r="BK159" s="150">
        <f t="shared" si="16"/>
        <v>0</v>
      </c>
    </row>
    <row r="160" spans="2:65" s="1" customFormat="1" ht="16.350000000000001" customHeight="1">
      <c r="B160" s="28"/>
      <c r="C160" s="162" t="s">
        <v>1</v>
      </c>
      <c r="D160" s="162" t="s">
        <v>148</v>
      </c>
      <c r="E160" s="163" t="s">
        <v>1</v>
      </c>
      <c r="F160" s="164" t="s">
        <v>1</v>
      </c>
      <c r="G160" s="165" t="s">
        <v>1</v>
      </c>
      <c r="H160" s="166"/>
      <c r="I160" s="166"/>
      <c r="J160" s="167">
        <f t="shared" si="10"/>
        <v>0</v>
      </c>
      <c r="K160" s="168"/>
      <c r="L160" s="28"/>
      <c r="M160" s="169" t="s">
        <v>1</v>
      </c>
      <c r="N160" s="170" t="s">
        <v>37</v>
      </c>
      <c r="O160" s="171"/>
      <c r="P160" s="171"/>
      <c r="Q160" s="171"/>
      <c r="R160" s="171"/>
      <c r="S160" s="171"/>
      <c r="T160" s="172"/>
      <c r="AT160" s="13" t="s">
        <v>300</v>
      </c>
      <c r="AU160" s="13" t="s">
        <v>79</v>
      </c>
      <c r="AY160" s="13" t="s">
        <v>300</v>
      </c>
      <c r="BE160" s="149">
        <f t="shared" si="11"/>
        <v>0</v>
      </c>
      <c r="BF160" s="149">
        <f t="shared" si="12"/>
        <v>0</v>
      </c>
      <c r="BG160" s="149">
        <f t="shared" si="13"/>
        <v>0</v>
      </c>
      <c r="BH160" s="149">
        <f t="shared" si="14"/>
        <v>0</v>
      </c>
      <c r="BI160" s="149">
        <f t="shared" si="15"/>
        <v>0</v>
      </c>
      <c r="BJ160" s="13" t="s">
        <v>153</v>
      </c>
      <c r="BK160" s="150">
        <f t="shared" si="16"/>
        <v>0</v>
      </c>
    </row>
    <row r="161" spans="2:12" s="1" customFormat="1" ht="6.95" customHeight="1"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28"/>
    </row>
  </sheetData>
  <autoFilter ref="C120:K160" xr:uid="{00000000-0009-0000-0000-000006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51:D161" xr:uid="{00000000-0002-0000-0600-000000000000}">
      <formula1>"K, M"</formula1>
    </dataValidation>
    <dataValidation type="list" allowBlank="1" showInputMessage="1" showErrorMessage="1" error="Povolené sú hodnoty základná, znížená, nulová." sqref="N151:N161" xr:uid="{00000000-0002-0000-06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1288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ROUND(J121,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ROUND((ROUND((SUM(BE121:BE139)),  3) + SUM(BE141:BE150)), 3)</f>
        <v>0</v>
      </c>
      <c r="G33" s="91"/>
      <c r="H33" s="91"/>
      <c r="I33" s="92">
        <v>0.2</v>
      </c>
      <c r="J33" s="90">
        <f>ROUND((ROUND(((SUM(BE121:BE139))*I33),  3) + (SUM(BE141:BE150)*I33)),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ROUND((ROUND((SUM(BF121:BF139)),  3) + SUM(BF141:BF150)), 3)</f>
        <v>0</v>
      </c>
      <c r="G34" s="91"/>
      <c r="H34" s="91"/>
      <c r="I34" s="92">
        <v>0.2</v>
      </c>
      <c r="J34" s="90">
        <f>ROUND((ROUND(((SUM(BF121:BF139))*I34),  3) + (SUM(BF141:BF150)*I34)),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ROUND((ROUND((SUM(BG121:BG139)),  3) + SUM(BG141:BG150)),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ROUND((ROUND((SUM(BH121:BH139)),  3) + SUM(BH141:BH150)),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ROUND((ROUND((SUM(BI121:BI139)),  3) + SUM(BI141:BI150)),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SO 6.1 - Zemná káblová prípojka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J121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119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2:12" s="9" customFormat="1" ht="19.899999999999999" customHeight="1">
      <c r="B98" s="110"/>
      <c r="D98" s="111" t="s">
        <v>1289</v>
      </c>
      <c r="E98" s="112"/>
      <c r="F98" s="112"/>
      <c r="G98" s="112"/>
      <c r="H98" s="112"/>
      <c r="I98" s="112"/>
      <c r="J98" s="113">
        <f>J123</f>
        <v>0</v>
      </c>
      <c r="L98" s="110"/>
    </row>
    <row r="99" spans="2:12" s="9" customFormat="1" ht="19.899999999999999" customHeight="1">
      <c r="B99" s="110"/>
      <c r="D99" s="111" t="s">
        <v>123</v>
      </c>
      <c r="E99" s="112"/>
      <c r="F99" s="112"/>
      <c r="G99" s="112"/>
      <c r="H99" s="112"/>
      <c r="I99" s="112"/>
      <c r="J99" s="113">
        <f>J135</f>
        <v>0</v>
      </c>
      <c r="L99" s="110"/>
    </row>
    <row r="100" spans="2:12" s="8" customFormat="1" ht="24.95" customHeight="1">
      <c r="B100" s="106"/>
      <c r="D100" s="107" t="s">
        <v>130</v>
      </c>
      <c r="E100" s="108"/>
      <c r="F100" s="108"/>
      <c r="G100" s="108"/>
      <c r="H100" s="108"/>
      <c r="I100" s="108"/>
      <c r="J100" s="109">
        <f>J138</f>
        <v>0</v>
      </c>
      <c r="L100" s="106"/>
    </row>
    <row r="101" spans="2:12" s="8" customFormat="1" ht="21.75" customHeight="1">
      <c r="B101" s="106"/>
      <c r="D101" s="114" t="s">
        <v>131</v>
      </c>
      <c r="J101" s="115">
        <f>J140</f>
        <v>0</v>
      </c>
      <c r="L101" s="106"/>
    </row>
    <row r="102" spans="2:12" s="1" customFormat="1" ht="21.75" customHeight="1">
      <c r="B102" s="28"/>
      <c r="L102" s="28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4.95" customHeight="1">
      <c r="B108" s="28"/>
      <c r="C108" s="17" t="s">
        <v>132</v>
      </c>
      <c r="L108" s="28"/>
    </row>
    <row r="109" spans="2:12" s="1" customFormat="1" ht="6.95" customHeight="1">
      <c r="B109" s="28"/>
      <c r="L109" s="28"/>
    </row>
    <row r="110" spans="2:12" s="1" customFormat="1" ht="12" customHeight="1">
      <c r="B110" s="28"/>
      <c r="C110" s="23" t="s">
        <v>14</v>
      </c>
      <c r="L110" s="28"/>
    </row>
    <row r="111" spans="2:12" s="1" customFormat="1" ht="16.5" customHeight="1">
      <c r="B111" s="28"/>
      <c r="E111" s="215" t="str">
        <f>E7</f>
        <v>AREÁL VOĽNÉHO ČASU - VOJENSKÝ DVOR - I.ETAPA</v>
      </c>
      <c r="F111" s="216"/>
      <c r="G111" s="216"/>
      <c r="H111" s="216"/>
      <c r="L111" s="28"/>
    </row>
    <row r="112" spans="2:12" s="1" customFormat="1" ht="12" customHeight="1">
      <c r="B112" s="28"/>
      <c r="C112" s="23" t="s">
        <v>112</v>
      </c>
      <c r="L112" s="28"/>
    </row>
    <row r="113" spans="2:65" s="1" customFormat="1" ht="16.5" customHeight="1">
      <c r="B113" s="28"/>
      <c r="E113" s="177" t="str">
        <f>E9</f>
        <v>SO 6.1 - Zemná káblová prípojka</v>
      </c>
      <c r="F113" s="217"/>
      <c r="G113" s="217"/>
      <c r="H113" s="217"/>
      <c r="L113" s="28"/>
    </row>
    <row r="114" spans="2:65" s="1" customFormat="1" ht="6.95" customHeight="1">
      <c r="B114" s="28"/>
      <c r="L114" s="28"/>
    </row>
    <row r="115" spans="2:65" s="1" customFormat="1" ht="12" customHeight="1">
      <c r="B115" s="28"/>
      <c r="C115" s="23" t="s">
        <v>18</v>
      </c>
      <c r="F115" s="21" t="str">
        <f>F12</f>
        <v xml:space="preserve"> </v>
      </c>
      <c r="I115" s="23" t="s">
        <v>20</v>
      </c>
      <c r="J115" s="51" t="str">
        <f>IF(J12="","",J12)</f>
        <v>20. 3. 2023</v>
      </c>
      <c r="L115" s="28"/>
    </row>
    <row r="116" spans="2:65" s="1" customFormat="1" ht="6.95" customHeight="1">
      <c r="B116" s="28"/>
      <c r="L116" s="28"/>
    </row>
    <row r="117" spans="2:65" s="1" customFormat="1" ht="15.2" customHeight="1">
      <c r="B117" s="28"/>
      <c r="C117" s="23" t="s">
        <v>22</v>
      </c>
      <c r="F117" s="21" t="str">
        <f>E15</f>
        <v xml:space="preserve"> </v>
      </c>
      <c r="I117" s="23" t="s">
        <v>27</v>
      </c>
      <c r="J117" s="26" t="str">
        <f>E21</f>
        <v xml:space="preserve"> </v>
      </c>
      <c r="L117" s="28"/>
    </row>
    <row r="118" spans="2:65" s="1" customFormat="1" ht="15.2" customHeight="1">
      <c r="B118" s="28"/>
      <c r="C118" s="23" t="s">
        <v>25</v>
      </c>
      <c r="F118" s="21" t="str">
        <f>IF(E18="","",E18)</f>
        <v>Vyplň údaj</v>
      </c>
      <c r="I118" s="23" t="s">
        <v>29</v>
      </c>
      <c r="J118" s="26" t="str">
        <f>E24</f>
        <v xml:space="preserve"> </v>
      </c>
      <c r="L118" s="28"/>
    </row>
    <row r="119" spans="2:65" s="1" customFormat="1" ht="10.35" customHeight="1">
      <c r="B119" s="28"/>
      <c r="L119" s="28"/>
    </row>
    <row r="120" spans="2:65" s="10" customFormat="1" ht="29.25" customHeight="1">
      <c r="B120" s="116"/>
      <c r="C120" s="117" t="s">
        <v>133</v>
      </c>
      <c r="D120" s="118" t="s">
        <v>56</v>
      </c>
      <c r="E120" s="118" t="s">
        <v>52</v>
      </c>
      <c r="F120" s="118" t="s">
        <v>53</v>
      </c>
      <c r="G120" s="118" t="s">
        <v>134</v>
      </c>
      <c r="H120" s="118" t="s">
        <v>135</v>
      </c>
      <c r="I120" s="118" t="s">
        <v>136</v>
      </c>
      <c r="J120" s="119" t="s">
        <v>116</v>
      </c>
      <c r="K120" s="120" t="s">
        <v>137</v>
      </c>
      <c r="L120" s="116"/>
      <c r="M120" s="58" t="s">
        <v>1</v>
      </c>
      <c r="N120" s="59" t="s">
        <v>35</v>
      </c>
      <c r="O120" s="59" t="s">
        <v>138</v>
      </c>
      <c r="P120" s="59" t="s">
        <v>139</v>
      </c>
      <c r="Q120" s="59" t="s">
        <v>140</v>
      </c>
      <c r="R120" s="59" t="s">
        <v>141</v>
      </c>
      <c r="S120" s="59" t="s">
        <v>142</v>
      </c>
      <c r="T120" s="60" t="s">
        <v>143</v>
      </c>
    </row>
    <row r="121" spans="2:65" s="1" customFormat="1" ht="22.9" customHeight="1">
      <c r="B121" s="28"/>
      <c r="C121" s="63" t="s">
        <v>117</v>
      </c>
      <c r="J121" s="121">
        <f>BK121</f>
        <v>0</v>
      </c>
      <c r="L121" s="28"/>
      <c r="M121" s="61"/>
      <c r="N121" s="52"/>
      <c r="O121" s="52"/>
      <c r="P121" s="122">
        <f>P122+P138+P140</f>
        <v>0</v>
      </c>
      <c r="Q121" s="52"/>
      <c r="R121" s="122">
        <f>R122+R138+R140</f>
        <v>0</v>
      </c>
      <c r="S121" s="52"/>
      <c r="T121" s="123">
        <f>T122+T138+T140</f>
        <v>0</v>
      </c>
      <c r="AT121" s="13" t="s">
        <v>70</v>
      </c>
      <c r="AU121" s="13" t="s">
        <v>118</v>
      </c>
      <c r="BK121" s="124">
        <f>BK122+BK138+BK140</f>
        <v>0</v>
      </c>
    </row>
    <row r="122" spans="2:65" s="11" customFormat="1" ht="25.9" customHeight="1">
      <c r="B122" s="125"/>
      <c r="D122" s="126" t="s">
        <v>70</v>
      </c>
      <c r="E122" s="127" t="s">
        <v>144</v>
      </c>
      <c r="F122" s="127" t="s">
        <v>145</v>
      </c>
      <c r="I122" s="128"/>
      <c r="J122" s="115">
        <f>BK122</f>
        <v>0</v>
      </c>
      <c r="L122" s="125"/>
      <c r="M122" s="129"/>
      <c r="P122" s="130">
        <f>P123+P135</f>
        <v>0</v>
      </c>
      <c r="R122" s="130">
        <f>R123+R135</f>
        <v>0</v>
      </c>
      <c r="T122" s="131">
        <f>T123+T135</f>
        <v>0</v>
      </c>
      <c r="AR122" s="126" t="s">
        <v>79</v>
      </c>
      <c r="AT122" s="132" t="s">
        <v>70</v>
      </c>
      <c r="AU122" s="132" t="s">
        <v>71</v>
      </c>
      <c r="AY122" s="126" t="s">
        <v>146</v>
      </c>
      <c r="BK122" s="133">
        <f>BK123+BK135</f>
        <v>0</v>
      </c>
    </row>
    <row r="123" spans="2:65" s="11" customFormat="1" ht="22.9" customHeight="1">
      <c r="B123" s="125"/>
      <c r="D123" s="126" t="s">
        <v>70</v>
      </c>
      <c r="E123" s="134" t="s">
        <v>79</v>
      </c>
      <c r="F123" s="134" t="s">
        <v>1290</v>
      </c>
      <c r="I123" s="128"/>
      <c r="J123" s="135">
        <f>BK123</f>
        <v>0</v>
      </c>
      <c r="L123" s="125"/>
      <c r="M123" s="129"/>
      <c r="P123" s="130">
        <f>SUM(P124:P134)</f>
        <v>0</v>
      </c>
      <c r="R123" s="130">
        <f>SUM(R124:R134)</f>
        <v>0</v>
      </c>
      <c r="T123" s="131">
        <f>SUM(T124:T134)</f>
        <v>0</v>
      </c>
      <c r="AR123" s="126" t="s">
        <v>79</v>
      </c>
      <c r="AT123" s="132" t="s">
        <v>70</v>
      </c>
      <c r="AU123" s="132" t="s">
        <v>79</v>
      </c>
      <c r="AY123" s="126" t="s">
        <v>146</v>
      </c>
      <c r="BK123" s="133">
        <f>SUM(BK124:BK134)</f>
        <v>0</v>
      </c>
    </row>
    <row r="124" spans="2:65" s="1" customFormat="1" ht="21.75" customHeight="1">
      <c r="B124" s="136"/>
      <c r="C124" s="137" t="s">
        <v>79</v>
      </c>
      <c r="D124" s="137" t="s">
        <v>148</v>
      </c>
      <c r="E124" s="138" t="s">
        <v>1291</v>
      </c>
      <c r="F124" s="139" t="s">
        <v>1292</v>
      </c>
      <c r="G124" s="140" t="s">
        <v>151</v>
      </c>
      <c r="H124" s="141">
        <v>4.8</v>
      </c>
      <c r="I124" s="142"/>
      <c r="J124" s="141">
        <f t="shared" ref="J124:J134" si="0">ROUND(I124*H124,3)</f>
        <v>0</v>
      </c>
      <c r="K124" s="143"/>
      <c r="L124" s="28"/>
      <c r="M124" s="144" t="s">
        <v>1</v>
      </c>
      <c r="N124" s="145" t="s">
        <v>37</v>
      </c>
      <c r="P124" s="146">
        <f t="shared" ref="P124:P134" si="1">O124*H124</f>
        <v>0</v>
      </c>
      <c r="Q124" s="146">
        <v>0</v>
      </c>
      <c r="R124" s="146">
        <f t="shared" ref="R124:R134" si="2">Q124*H124</f>
        <v>0</v>
      </c>
      <c r="S124" s="146">
        <v>0</v>
      </c>
      <c r="T124" s="147">
        <f t="shared" ref="T124:T134" si="3">S124*H124</f>
        <v>0</v>
      </c>
      <c r="AR124" s="148" t="s">
        <v>152</v>
      </c>
      <c r="AT124" s="148" t="s">
        <v>148</v>
      </c>
      <c r="AU124" s="148" t="s">
        <v>153</v>
      </c>
      <c r="AY124" s="13" t="s">
        <v>146</v>
      </c>
      <c r="BE124" s="149">
        <f t="shared" ref="BE124:BE134" si="4">IF(N124="základná",J124,0)</f>
        <v>0</v>
      </c>
      <c r="BF124" s="149">
        <f t="shared" ref="BF124:BF134" si="5">IF(N124="znížená",J124,0)</f>
        <v>0</v>
      </c>
      <c r="BG124" s="149">
        <f t="shared" ref="BG124:BG134" si="6">IF(N124="zákl. prenesená",J124,0)</f>
        <v>0</v>
      </c>
      <c r="BH124" s="149">
        <f t="shared" ref="BH124:BH134" si="7">IF(N124="zníž. prenesená",J124,0)</f>
        <v>0</v>
      </c>
      <c r="BI124" s="149">
        <f t="shared" ref="BI124:BI134" si="8">IF(N124="nulová",J124,0)</f>
        <v>0</v>
      </c>
      <c r="BJ124" s="13" t="s">
        <v>153</v>
      </c>
      <c r="BK124" s="150">
        <f t="shared" ref="BK124:BK134" si="9">ROUND(I124*H124,3)</f>
        <v>0</v>
      </c>
      <c r="BL124" s="13" t="s">
        <v>152</v>
      </c>
      <c r="BM124" s="148" t="s">
        <v>1293</v>
      </c>
    </row>
    <row r="125" spans="2:65" s="1" customFormat="1" ht="33" customHeight="1">
      <c r="B125" s="136"/>
      <c r="C125" s="137" t="s">
        <v>153</v>
      </c>
      <c r="D125" s="137" t="s">
        <v>148</v>
      </c>
      <c r="E125" s="138" t="s">
        <v>1294</v>
      </c>
      <c r="F125" s="139" t="s">
        <v>1295</v>
      </c>
      <c r="G125" s="140" t="s">
        <v>151</v>
      </c>
      <c r="H125" s="141">
        <v>10.08</v>
      </c>
      <c r="I125" s="142"/>
      <c r="J125" s="141">
        <f t="shared" si="0"/>
        <v>0</v>
      </c>
      <c r="K125" s="143"/>
      <c r="L125" s="28"/>
      <c r="M125" s="144" t="s">
        <v>1</v>
      </c>
      <c r="N125" s="145" t="s">
        <v>37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152</v>
      </c>
      <c r="AT125" s="148" t="s">
        <v>148</v>
      </c>
      <c r="AU125" s="148" t="s">
        <v>153</v>
      </c>
      <c r="AY125" s="13" t="s">
        <v>146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153</v>
      </c>
      <c r="BK125" s="150">
        <f t="shared" si="9"/>
        <v>0</v>
      </c>
      <c r="BL125" s="13" t="s">
        <v>152</v>
      </c>
      <c r="BM125" s="148" t="s">
        <v>1296</v>
      </c>
    </row>
    <row r="126" spans="2:65" s="1" customFormat="1" ht="37.9" customHeight="1">
      <c r="B126" s="136"/>
      <c r="C126" s="137" t="s">
        <v>156</v>
      </c>
      <c r="D126" s="137" t="s">
        <v>148</v>
      </c>
      <c r="E126" s="138" t="s">
        <v>728</v>
      </c>
      <c r="F126" s="139" t="s">
        <v>729</v>
      </c>
      <c r="G126" s="140" t="s">
        <v>151</v>
      </c>
      <c r="H126" s="141">
        <v>4.8</v>
      </c>
      <c r="I126" s="142"/>
      <c r="J126" s="141">
        <f t="shared" si="0"/>
        <v>0</v>
      </c>
      <c r="K126" s="143"/>
      <c r="L126" s="28"/>
      <c r="M126" s="144" t="s">
        <v>1</v>
      </c>
      <c r="N126" s="145" t="s">
        <v>37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152</v>
      </c>
      <c r="AT126" s="148" t="s">
        <v>148</v>
      </c>
      <c r="AU126" s="148" t="s">
        <v>153</v>
      </c>
      <c r="AY126" s="13" t="s">
        <v>146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153</v>
      </c>
      <c r="BK126" s="150">
        <f t="shared" si="9"/>
        <v>0</v>
      </c>
      <c r="BL126" s="13" t="s">
        <v>152</v>
      </c>
      <c r="BM126" s="148" t="s">
        <v>1297</v>
      </c>
    </row>
    <row r="127" spans="2:65" s="1" customFormat="1" ht="24.2" customHeight="1">
      <c r="B127" s="136"/>
      <c r="C127" s="137" t="s">
        <v>152</v>
      </c>
      <c r="D127" s="137" t="s">
        <v>148</v>
      </c>
      <c r="E127" s="138" t="s">
        <v>1298</v>
      </c>
      <c r="F127" s="139" t="s">
        <v>1299</v>
      </c>
      <c r="G127" s="140" t="s">
        <v>151</v>
      </c>
      <c r="H127" s="141">
        <v>10.08</v>
      </c>
      <c r="I127" s="142"/>
      <c r="J127" s="141">
        <f t="shared" si="0"/>
        <v>0</v>
      </c>
      <c r="K127" s="143"/>
      <c r="L127" s="28"/>
      <c r="M127" s="144" t="s">
        <v>1</v>
      </c>
      <c r="N127" s="145" t="s">
        <v>37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152</v>
      </c>
      <c r="AT127" s="148" t="s">
        <v>148</v>
      </c>
      <c r="AU127" s="148" t="s">
        <v>153</v>
      </c>
      <c r="AY127" s="13" t="s">
        <v>146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153</v>
      </c>
      <c r="BK127" s="150">
        <f t="shared" si="9"/>
        <v>0</v>
      </c>
      <c r="BL127" s="13" t="s">
        <v>152</v>
      </c>
      <c r="BM127" s="148" t="s">
        <v>1300</v>
      </c>
    </row>
    <row r="128" spans="2:65" s="1" customFormat="1" ht="37.9" customHeight="1">
      <c r="B128" s="136"/>
      <c r="C128" s="137" t="s">
        <v>163</v>
      </c>
      <c r="D128" s="137" t="s">
        <v>148</v>
      </c>
      <c r="E128" s="138" t="s">
        <v>322</v>
      </c>
      <c r="F128" s="139" t="s">
        <v>323</v>
      </c>
      <c r="G128" s="140" t="s">
        <v>151</v>
      </c>
      <c r="H128" s="141">
        <v>4.34</v>
      </c>
      <c r="I128" s="142"/>
      <c r="J128" s="141">
        <f t="shared" si="0"/>
        <v>0</v>
      </c>
      <c r="K128" s="143"/>
      <c r="L128" s="28"/>
      <c r="M128" s="144" t="s">
        <v>1</v>
      </c>
      <c r="N128" s="145" t="s">
        <v>37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152</v>
      </c>
      <c r="AT128" s="148" t="s">
        <v>148</v>
      </c>
      <c r="AU128" s="148" t="s">
        <v>153</v>
      </c>
      <c r="AY128" s="13" t="s">
        <v>146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153</v>
      </c>
      <c r="BK128" s="150">
        <f t="shared" si="9"/>
        <v>0</v>
      </c>
      <c r="BL128" s="13" t="s">
        <v>152</v>
      </c>
      <c r="BM128" s="148" t="s">
        <v>1301</v>
      </c>
    </row>
    <row r="129" spans="2:65" s="1" customFormat="1" ht="24.2" customHeight="1">
      <c r="B129" s="136"/>
      <c r="C129" s="137" t="s">
        <v>159</v>
      </c>
      <c r="D129" s="137" t="s">
        <v>148</v>
      </c>
      <c r="E129" s="138" t="s">
        <v>160</v>
      </c>
      <c r="F129" s="139" t="s">
        <v>161</v>
      </c>
      <c r="G129" s="140" t="s">
        <v>151</v>
      </c>
      <c r="H129" s="141">
        <v>4.34</v>
      </c>
      <c r="I129" s="142"/>
      <c r="J129" s="141">
        <f t="shared" si="0"/>
        <v>0</v>
      </c>
      <c r="K129" s="143"/>
      <c r="L129" s="28"/>
      <c r="M129" s="144" t="s">
        <v>1</v>
      </c>
      <c r="N129" s="145" t="s">
        <v>37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152</v>
      </c>
      <c r="AT129" s="148" t="s">
        <v>148</v>
      </c>
      <c r="AU129" s="148" t="s">
        <v>153</v>
      </c>
      <c r="AY129" s="13" t="s">
        <v>146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153</v>
      </c>
      <c r="BK129" s="150">
        <f t="shared" si="9"/>
        <v>0</v>
      </c>
      <c r="BL129" s="13" t="s">
        <v>152</v>
      </c>
      <c r="BM129" s="148" t="s">
        <v>1302</v>
      </c>
    </row>
    <row r="130" spans="2:65" s="1" customFormat="1" ht="21.75" customHeight="1">
      <c r="B130" s="136"/>
      <c r="C130" s="137" t="s">
        <v>171</v>
      </c>
      <c r="D130" s="137" t="s">
        <v>148</v>
      </c>
      <c r="E130" s="138" t="s">
        <v>326</v>
      </c>
      <c r="F130" s="139" t="s">
        <v>327</v>
      </c>
      <c r="G130" s="140" t="s">
        <v>151</v>
      </c>
      <c r="H130" s="141">
        <v>4.34</v>
      </c>
      <c r="I130" s="142"/>
      <c r="J130" s="141">
        <f t="shared" si="0"/>
        <v>0</v>
      </c>
      <c r="K130" s="143"/>
      <c r="L130" s="28"/>
      <c r="M130" s="144" t="s">
        <v>1</v>
      </c>
      <c r="N130" s="145" t="s">
        <v>37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152</v>
      </c>
      <c r="AT130" s="148" t="s">
        <v>148</v>
      </c>
      <c r="AU130" s="148" t="s">
        <v>153</v>
      </c>
      <c r="AY130" s="13" t="s">
        <v>146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153</v>
      </c>
      <c r="BK130" s="150">
        <f t="shared" si="9"/>
        <v>0</v>
      </c>
      <c r="BL130" s="13" t="s">
        <v>152</v>
      </c>
      <c r="BM130" s="148" t="s">
        <v>1303</v>
      </c>
    </row>
    <row r="131" spans="2:65" s="1" customFormat="1" ht="33" customHeight="1">
      <c r="B131" s="136"/>
      <c r="C131" s="137" t="s">
        <v>162</v>
      </c>
      <c r="D131" s="137" t="s">
        <v>148</v>
      </c>
      <c r="E131" s="138" t="s">
        <v>1304</v>
      </c>
      <c r="F131" s="139" t="s">
        <v>333</v>
      </c>
      <c r="G131" s="140" t="s">
        <v>151</v>
      </c>
      <c r="H131" s="141">
        <v>10.54</v>
      </c>
      <c r="I131" s="142"/>
      <c r="J131" s="141">
        <f t="shared" si="0"/>
        <v>0</v>
      </c>
      <c r="K131" s="143"/>
      <c r="L131" s="28"/>
      <c r="M131" s="144" t="s">
        <v>1</v>
      </c>
      <c r="N131" s="145" t="s">
        <v>37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152</v>
      </c>
      <c r="AT131" s="148" t="s">
        <v>148</v>
      </c>
      <c r="AU131" s="148" t="s">
        <v>153</v>
      </c>
      <c r="AY131" s="13" t="s">
        <v>146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153</v>
      </c>
      <c r="BK131" s="150">
        <f t="shared" si="9"/>
        <v>0</v>
      </c>
      <c r="BL131" s="13" t="s">
        <v>152</v>
      </c>
      <c r="BM131" s="148" t="s">
        <v>1305</v>
      </c>
    </row>
    <row r="132" spans="2:65" s="1" customFormat="1" ht="24.2" customHeight="1">
      <c r="B132" s="136"/>
      <c r="C132" s="137" t="s">
        <v>179</v>
      </c>
      <c r="D132" s="137" t="s">
        <v>148</v>
      </c>
      <c r="E132" s="138" t="s">
        <v>1306</v>
      </c>
      <c r="F132" s="139" t="s">
        <v>1307</v>
      </c>
      <c r="G132" s="140" t="s">
        <v>246</v>
      </c>
      <c r="H132" s="141">
        <v>36</v>
      </c>
      <c r="I132" s="142"/>
      <c r="J132" s="141">
        <f t="shared" si="0"/>
        <v>0</v>
      </c>
      <c r="K132" s="143"/>
      <c r="L132" s="28"/>
      <c r="M132" s="144" t="s">
        <v>1</v>
      </c>
      <c r="N132" s="145" t="s">
        <v>37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152</v>
      </c>
      <c r="AT132" s="148" t="s">
        <v>148</v>
      </c>
      <c r="AU132" s="148" t="s">
        <v>153</v>
      </c>
      <c r="AY132" s="13" t="s">
        <v>146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153</v>
      </c>
      <c r="BK132" s="150">
        <f t="shared" si="9"/>
        <v>0</v>
      </c>
      <c r="BL132" s="13" t="s">
        <v>152</v>
      </c>
      <c r="BM132" s="148" t="s">
        <v>1308</v>
      </c>
    </row>
    <row r="133" spans="2:65" s="1" customFormat="1" ht="24.2" customHeight="1">
      <c r="B133" s="136"/>
      <c r="C133" s="151" t="s">
        <v>166</v>
      </c>
      <c r="D133" s="151" t="s">
        <v>235</v>
      </c>
      <c r="E133" s="152" t="s">
        <v>1309</v>
      </c>
      <c r="F133" s="153" t="s">
        <v>1310</v>
      </c>
      <c r="G133" s="154" t="s">
        <v>246</v>
      </c>
      <c r="H133" s="155">
        <v>36</v>
      </c>
      <c r="I133" s="156"/>
      <c r="J133" s="155">
        <f t="shared" si="0"/>
        <v>0</v>
      </c>
      <c r="K133" s="157"/>
      <c r="L133" s="158"/>
      <c r="M133" s="159" t="s">
        <v>1</v>
      </c>
      <c r="N133" s="160" t="s">
        <v>37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162</v>
      </c>
      <c r="AT133" s="148" t="s">
        <v>235</v>
      </c>
      <c r="AU133" s="148" t="s">
        <v>153</v>
      </c>
      <c r="AY133" s="13" t="s">
        <v>146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153</v>
      </c>
      <c r="BK133" s="150">
        <f t="shared" si="9"/>
        <v>0</v>
      </c>
      <c r="BL133" s="13" t="s">
        <v>152</v>
      </c>
      <c r="BM133" s="148" t="s">
        <v>1311</v>
      </c>
    </row>
    <row r="134" spans="2:65" s="1" customFormat="1" ht="21.75" customHeight="1">
      <c r="B134" s="136"/>
      <c r="C134" s="151" t="s">
        <v>186</v>
      </c>
      <c r="D134" s="151" t="s">
        <v>235</v>
      </c>
      <c r="E134" s="152" t="s">
        <v>1312</v>
      </c>
      <c r="F134" s="153" t="s">
        <v>1313</v>
      </c>
      <c r="G134" s="154" t="s">
        <v>246</v>
      </c>
      <c r="H134" s="155">
        <v>36</v>
      </c>
      <c r="I134" s="156"/>
      <c r="J134" s="155">
        <f t="shared" si="0"/>
        <v>0</v>
      </c>
      <c r="K134" s="157"/>
      <c r="L134" s="158"/>
      <c r="M134" s="159" t="s">
        <v>1</v>
      </c>
      <c r="N134" s="160" t="s">
        <v>37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162</v>
      </c>
      <c r="AT134" s="148" t="s">
        <v>235</v>
      </c>
      <c r="AU134" s="148" t="s">
        <v>153</v>
      </c>
      <c r="AY134" s="13" t="s">
        <v>146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153</v>
      </c>
      <c r="BK134" s="150">
        <f t="shared" si="9"/>
        <v>0</v>
      </c>
      <c r="BL134" s="13" t="s">
        <v>152</v>
      </c>
      <c r="BM134" s="148" t="s">
        <v>1314</v>
      </c>
    </row>
    <row r="135" spans="2:65" s="11" customFormat="1" ht="22.9" customHeight="1">
      <c r="B135" s="125"/>
      <c r="D135" s="126" t="s">
        <v>70</v>
      </c>
      <c r="E135" s="134" t="s">
        <v>152</v>
      </c>
      <c r="F135" s="134" t="s">
        <v>230</v>
      </c>
      <c r="I135" s="128"/>
      <c r="J135" s="135">
        <f>BK135</f>
        <v>0</v>
      </c>
      <c r="L135" s="125"/>
      <c r="M135" s="129"/>
      <c r="P135" s="130">
        <f>SUM(P136:P137)</f>
        <v>0</v>
      </c>
      <c r="R135" s="130">
        <f>SUM(R136:R137)</f>
        <v>0</v>
      </c>
      <c r="T135" s="131">
        <f>SUM(T136:T137)</f>
        <v>0</v>
      </c>
      <c r="AR135" s="126" t="s">
        <v>79</v>
      </c>
      <c r="AT135" s="132" t="s">
        <v>70</v>
      </c>
      <c r="AU135" s="132" t="s">
        <v>79</v>
      </c>
      <c r="AY135" s="126" t="s">
        <v>146</v>
      </c>
      <c r="BK135" s="133">
        <f>SUM(BK136:BK137)</f>
        <v>0</v>
      </c>
    </row>
    <row r="136" spans="2:65" s="1" customFormat="1" ht="16.5" customHeight="1">
      <c r="B136" s="136"/>
      <c r="C136" s="137" t="s">
        <v>170</v>
      </c>
      <c r="D136" s="137" t="s">
        <v>148</v>
      </c>
      <c r="E136" s="138" t="s">
        <v>841</v>
      </c>
      <c r="F136" s="139" t="s">
        <v>1315</v>
      </c>
      <c r="G136" s="140" t="s">
        <v>151</v>
      </c>
      <c r="H136" s="141">
        <v>3.72</v>
      </c>
      <c r="I136" s="142"/>
      <c r="J136" s="141">
        <f>ROUND(I136*H136,3)</f>
        <v>0</v>
      </c>
      <c r="K136" s="143"/>
      <c r="L136" s="28"/>
      <c r="M136" s="144" t="s">
        <v>1</v>
      </c>
      <c r="N136" s="145" t="s">
        <v>37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152</v>
      </c>
      <c r="AT136" s="148" t="s">
        <v>148</v>
      </c>
      <c r="AU136" s="148" t="s">
        <v>153</v>
      </c>
      <c r="AY136" s="13" t="s">
        <v>146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153</v>
      </c>
      <c r="BK136" s="150">
        <f>ROUND(I136*H136,3)</f>
        <v>0</v>
      </c>
      <c r="BL136" s="13" t="s">
        <v>152</v>
      </c>
      <c r="BM136" s="148" t="s">
        <v>1316</v>
      </c>
    </row>
    <row r="137" spans="2:65" s="1" customFormat="1" ht="21.75" customHeight="1">
      <c r="B137" s="136"/>
      <c r="C137" s="137" t="s">
        <v>193</v>
      </c>
      <c r="D137" s="137" t="s">
        <v>148</v>
      </c>
      <c r="E137" s="138" t="s">
        <v>392</v>
      </c>
      <c r="F137" s="139" t="s">
        <v>1317</v>
      </c>
      <c r="G137" s="140" t="s">
        <v>151</v>
      </c>
      <c r="H137" s="141">
        <v>0.62</v>
      </c>
      <c r="I137" s="142"/>
      <c r="J137" s="141">
        <f>ROUND(I137*H137,3)</f>
        <v>0</v>
      </c>
      <c r="K137" s="143"/>
      <c r="L137" s="28"/>
      <c r="M137" s="144" t="s">
        <v>1</v>
      </c>
      <c r="N137" s="145" t="s">
        <v>37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152</v>
      </c>
      <c r="AT137" s="148" t="s">
        <v>148</v>
      </c>
      <c r="AU137" s="148" t="s">
        <v>153</v>
      </c>
      <c r="AY137" s="13" t="s">
        <v>146</v>
      </c>
      <c r="BE137" s="149">
        <f>IF(N137="základná",J137,0)</f>
        <v>0</v>
      </c>
      <c r="BF137" s="149">
        <f>IF(N137="znížená",J137,0)</f>
        <v>0</v>
      </c>
      <c r="BG137" s="149">
        <f>IF(N137="zákl. prenesená",J137,0)</f>
        <v>0</v>
      </c>
      <c r="BH137" s="149">
        <f>IF(N137="zníž. prenesená",J137,0)</f>
        <v>0</v>
      </c>
      <c r="BI137" s="149">
        <f>IF(N137="nulová",J137,0)</f>
        <v>0</v>
      </c>
      <c r="BJ137" s="13" t="s">
        <v>153</v>
      </c>
      <c r="BK137" s="150">
        <f>ROUND(I137*H137,3)</f>
        <v>0</v>
      </c>
      <c r="BL137" s="13" t="s">
        <v>152</v>
      </c>
      <c r="BM137" s="148" t="s">
        <v>1318</v>
      </c>
    </row>
    <row r="138" spans="2:65" s="11" customFormat="1" ht="25.9" customHeight="1">
      <c r="B138" s="125"/>
      <c r="D138" s="126" t="s">
        <v>70</v>
      </c>
      <c r="E138" s="127" t="s">
        <v>281</v>
      </c>
      <c r="F138" s="127" t="s">
        <v>282</v>
      </c>
      <c r="I138" s="128"/>
      <c r="J138" s="115">
        <f>BK138</f>
        <v>0</v>
      </c>
      <c r="L138" s="125"/>
      <c r="M138" s="129"/>
      <c r="P138" s="130">
        <f>P139</f>
        <v>0</v>
      </c>
      <c r="R138" s="130">
        <f>R139</f>
        <v>0</v>
      </c>
      <c r="T138" s="131">
        <f>T139</f>
        <v>0</v>
      </c>
      <c r="AR138" s="126" t="s">
        <v>152</v>
      </c>
      <c r="AT138" s="132" t="s">
        <v>70</v>
      </c>
      <c r="AU138" s="132" t="s">
        <v>71</v>
      </c>
      <c r="AY138" s="126" t="s">
        <v>146</v>
      </c>
      <c r="BK138" s="133">
        <f>BK139</f>
        <v>0</v>
      </c>
    </row>
    <row r="139" spans="2:65" s="1" customFormat="1" ht="16.5" customHeight="1">
      <c r="B139" s="136"/>
      <c r="C139" s="137" t="s">
        <v>175</v>
      </c>
      <c r="D139" s="137" t="s">
        <v>148</v>
      </c>
      <c r="E139" s="138" t="s">
        <v>79</v>
      </c>
      <c r="F139" s="139" t="s">
        <v>1319</v>
      </c>
      <c r="G139" s="140" t="s">
        <v>279</v>
      </c>
      <c r="H139" s="141">
        <v>1</v>
      </c>
      <c r="I139" s="142"/>
      <c r="J139" s="141">
        <f>ROUND(I139*H139,3)</f>
        <v>0</v>
      </c>
      <c r="K139" s="143"/>
      <c r="L139" s="28"/>
      <c r="M139" s="144" t="s">
        <v>1</v>
      </c>
      <c r="N139" s="145" t="s">
        <v>37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286</v>
      </c>
      <c r="AT139" s="148" t="s">
        <v>148</v>
      </c>
      <c r="AU139" s="148" t="s">
        <v>79</v>
      </c>
      <c r="AY139" s="13" t="s">
        <v>146</v>
      </c>
      <c r="BE139" s="149">
        <f>IF(N139="základná",J139,0)</f>
        <v>0</v>
      </c>
      <c r="BF139" s="149">
        <f>IF(N139="znížená",J139,0)</f>
        <v>0</v>
      </c>
      <c r="BG139" s="149">
        <f>IF(N139="zákl. prenesená",J139,0)</f>
        <v>0</v>
      </c>
      <c r="BH139" s="149">
        <f>IF(N139="zníž. prenesená",J139,0)</f>
        <v>0</v>
      </c>
      <c r="BI139" s="149">
        <f>IF(N139="nulová",J139,0)</f>
        <v>0</v>
      </c>
      <c r="BJ139" s="13" t="s">
        <v>153</v>
      </c>
      <c r="BK139" s="150">
        <f>ROUND(I139*H139,3)</f>
        <v>0</v>
      </c>
      <c r="BL139" s="13" t="s">
        <v>286</v>
      </c>
      <c r="BM139" s="148" t="s">
        <v>1320</v>
      </c>
    </row>
    <row r="140" spans="2:65" s="1" customFormat="1" ht="49.9" customHeight="1">
      <c r="B140" s="28"/>
      <c r="E140" s="127" t="s">
        <v>298</v>
      </c>
      <c r="F140" s="127" t="s">
        <v>299</v>
      </c>
      <c r="J140" s="115">
        <f t="shared" ref="J140:J150" si="10">BK140</f>
        <v>0</v>
      </c>
      <c r="L140" s="28"/>
      <c r="M140" s="161"/>
      <c r="T140" s="55"/>
      <c r="AT140" s="13" t="s">
        <v>70</v>
      </c>
      <c r="AU140" s="13" t="s">
        <v>71</v>
      </c>
      <c r="AY140" s="13" t="s">
        <v>300</v>
      </c>
      <c r="BK140" s="150">
        <f>SUM(BK141:BK150)</f>
        <v>0</v>
      </c>
    </row>
    <row r="141" spans="2:65" s="1" customFormat="1" ht="16.350000000000001" customHeight="1">
      <c r="B141" s="28"/>
      <c r="C141" s="162" t="s">
        <v>1</v>
      </c>
      <c r="D141" s="162" t="s">
        <v>148</v>
      </c>
      <c r="E141" s="163" t="s">
        <v>1</v>
      </c>
      <c r="F141" s="164" t="s">
        <v>1</v>
      </c>
      <c r="G141" s="165" t="s">
        <v>1</v>
      </c>
      <c r="H141" s="166"/>
      <c r="I141" s="166"/>
      <c r="J141" s="167">
        <f t="shared" si="10"/>
        <v>0</v>
      </c>
      <c r="K141" s="168"/>
      <c r="L141" s="28"/>
      <c r="M141" s="169" t="s">
        <v>1</v>
      </c>
      <c r="N141" s="170" t="s">
        <v>37</v>
      </c>
      <c r="T141" s="55"/>
      <c r="AT141" s="13" t="s">
        <v>300</v>
      </c>
      <c r="AU141" s="13" t="s">
        <v>79</v>
      </c>
      <c r="AY141" s="13" t="s">
        <v>300</v>
      </c>
      <c r="BE141" s="149">
        <f t="shared" ref="BE141:BE150" si="11">IF(N141="základná",J141,0)</f>
        <v>0</v>
      </c>
      <c r="BF141" s="149">
        <f t="shared" ref="BF141:BF150" si="12">IF(N141="znížená",J141,0)</f>
        <v>0</v>
      </c>
      <c r="BG141" s="149">
        <f t="shared" ref="BG141:BG150" si="13">IF(N141="zákl. prenesená",J141,0)</f>
        <v>0</v>
      </c>
      <c r="BH141" s="149">
        <f t="shared" ref="BH141:BH150" si="14">IF(N141="zníž. prenesená",J141,0)</f>
        <v>0</v>
      </c>
      <c r="BI141" s="149">
        <f t="shared" ref="BI141:BI150" si="15">IF(N141="nulová",J141,0)</f>
        <v>0</v>
      </c>
      <c r="BJ141" s="13" t="s">
        <v>153</v>
      </c>
      <c r="BK141" s="150">
        <f t="shared" ref="BK141:BK150" si="16">I141*H141</f>
        <v>0</v>
      </c>
    </row>
    <row r="142" spans="2:65" s="1" customFormat="1" ht="16.350000000000001" customHeight="1">
      <c r="B142" s="28"/>
      <c r="C142" s="162" t="s">
        <v>1</v>
      </c>
      <c r="D142" s="162" t="s">
        <v>148</v>
      </c>
      <c r="E142" s="163" t="s">
        <v>1</v>
      </c>
      <c r="F142" s="164" t="s">
        <v>1</v>
      </c>
      <c r="G142" s="165" t="s">
        <v>1</v>
      </c>
      <c r="H142" s="166"/>
      <c r="I142" s="166"/>
      <c r="J142" s="167">
        <f t="shared" si="10"/>
        <v>0</v>
      </c>
      <c r="K142" s="168"/>
      <c r="L142" s="28"/>
      <c r="M142" s="169" t="s">
        <v>1</v>
      </c>
      <c r="N142" s="170" t="s">
        <v>37</v>
      </c>
      <c r="T142" s="55"/>
      <c r="AT142" s="13" t="s">
        <v>300</v>
      </c>
      <c r="AU142" s="13" t="s">
        <v>79</v>
      </c>
      <c r="AY142" s="13" t="s">
        <v>300</v>
      </c>
      <c r="BE142" s="149">
        <f t="shared" si="11"/>
        <v>0</v>
      </c>
      <c r="BF142" s="149">
        <f t="shared" si="12"/>
        <v>0</v>
      </c>
      <c r="BG142" s="149">
        <f t="shared" si="13"/>
        <v>0</v>
      </c>
      <c r="BH142" s="149">
        <f t="shared" si="14"/>
        <v>0</v>
      </c>
      <c r="BI142" s="149">
        <f t="shared" si="15"/>
        <v>0</v>
      </c>
      <c r="BJ142" s="13" t="s">
        <v>153</v>
      </c>
      <c r="BK142" s="150">
        <f t="shared" si="16"/>
        <v>0</v>
      </c>
    </row>
    <row r="143" spans="2:65" s="1" customFormat="1" ht="16.350000000000001" customHeight="1">
      <c r="B143" s="28"/>
      <c r="C143" s="162" t="s">
        <v>1</v>
      </c>
      <c r="D143" s="162" t="s">
        <v>148</v>
      </c>
      <c r="E143" s="163" t="s">
        <v>1</v>
      </c>
      <c r="F143" s="164" t="s">
        <v>1</v>
      </c>
      <c r="G143" s="165" t="s">
        <v>1</v>
      </c>
      <c r="H143" s="166"/>
      <c r="I143" s="166"/>
      <c r="J143" s="167">
        <f t="shared" si="10"/>
        <v>0</v>
      </c>
      <c r="K143" s="168"/>
      <c r="L143" s="28"/>
      <c r="M143" s="169" t="s">
        <v>1</v>
      </c>
      <c r="N143" s="170" t="s">
        <v>37</v>
      </c>
      <c r="T143" s="55"/>
      <c r="AT143" s="13" t="s">
        <v>300</v>
      </c>
      <c r="AU143" s="13" t="s">
        <v>79</v>
      </c>
      <c r="AY143" s="13" t="s">
        <v>300</v>
      </c>
      <c r="BE143" s="149">
        <f t="shared" si="11"/>
        <v>0</v>
      </c>
      <c r="BF143" s="149">
        <f t="shared" si="12"/>
        <v>0</v>
      </c>
      <c r="BG143" s="149">
        <f t="shared" si="13"/>
        <v>0</v>
      </c>
      <c r="BH143" s="149">
        <f t="shared" si="14"/>
        <v>0</v>
      </c>
      <c r="BI143" s="149">
        <f t="shared" si="15"/>
        <v>0</v>
      </c>
      <c r="BJ143" s="13" t="s">
        <v>153</v>
      </c>
      <c r="BK143" s="150">
        <f t="shared" si="16"/>
        <v>0</v>
      </c>
    </row>
    <row r="144" spans="2:65" s="1" customFormat="1" ht="16.350000000000001" customHeight="1">
      <c r="B144" s="28"/>
      <c r="C144" s="162" t="s">
        <v>1</v>
      </c>
      <c r="D144" s="162" t="s">
        <v>148</v>
      </c>
      <c r="E144" s="163" t="s">
        <v>1</v>
      </c>
      <c r="F144" s="164" t="s">
        <v>1</v>
      </c>
      <c r="G144" s="165" t="s">
        <v>1</v>
      </c>
      <c r="H144" s="166"/>
      <c r="I144" s="166"/>
      <c r="J144" s="167">
        <f t="shared" si="10"/>
        <v>0</v>
      </c>
      <c r="K144" s="168"/>
      <c r="L144" s="28"/>
      <c r="M144" s="169" t="s">
        <v>1</v>
      </c>
      <c r="N144" s="170" t="s">
        <v>37</v>
      </c>
      <c r="T144" s="55"/>
      <c r="AT144" s="13" t="s">
        <v>300</v>
      </c>
      <c r="AU144" s="13" t="s">
        <v>79</v>
      </c>
      <c r="AY144" s="13" t="s">
        <v>300</v>
      </c>
      <c r="BE144" s="149">
        <f t="shared" si="11"/>
        <v>0</v>
      </c>
      <c r="BF144" s="149">
        <f t="shared" si="12"/>
        <v>0</v>
      </c>
      <c r="BG144" s="149">
        <f t="shared" si="13"/>
        <v>0</v>
      </c>
      <c r="BH144" s="149">
        <f t="shared" si="14"/>
        <v>0</v>
      </c>
      <c r="BI144" s="149">
        <f t="shared" si="15"/>
        <v>0</v>
      </c>
      <c r="BJ144" s="13" t="s">
        <v>153</v>
      </c>
      <c r="BK144" s="150">
        <f t="shared" si="16"/>
        <v>0</v>
      </c>
    </row>
    <row r="145" spans="2:63" s="1" customFormat="1" ht="16.350000000000001" customHeight="1">
      <c r="B145" s="28"/>
      <c r="C145" s="162" t="s">
        <v>1</v>
      </c>
      <c r="D145" s="162" t="s">
        <v>148</v>
      </c>
      <c r="E145" s="163" t="s">
        <v>1</v>
      </c>
      <c r="F145" s="164" t="s">
        <v>1</v>
      </c>
      <c r="G145" s="165" t="s">
        <v>1</v>
      </c>
      <c r="H145" s="166"/>
      <c r="I145" s="166"/>
      <c r="J145" s="167">
        <f t="shared" si="10"/>
        <v>0</v>
      </c>
      <c r="K145" s="168"/>
      <c r="L145" s="28"/>
      <c r="M145" s="169" t="s">
        <v>1</v>
      </c>
      <c r="N145" s="170" t="s">
        <v>37</v>
      </c>
      <c r="T145" s="55"/>
      <c r="AT145" s="13" t="s">
        <v>300</v>
      </c>
      <c r="AU145" s="13" t="s">
        <v>79</v>
      </c>
      <c r="AY145" s="13" t="s">
        <v>300</v>
      </c>
      <c r="BE145" s="149">
        <f t="shared" si="11"/>
        <v>0</v>
      </c>
      <c r="BF145" s="149">
        <f t="shared" si="12"/>
        <v>0</v>
      </c>
      <c r="BG145" s="149">
        <f t="shared" si="13"/>
        <v>0</v>
      </c>
      <c r="BH145" s="149">
        <f t="shared" si="14"/>
        <v>0</v>
      </c>
      <c r="BI145" s="149">
        <f t="shared" si="15"/>
        <v>0</v>
      </c>
      <c r="BJ145" s="13" t="s">
        <v>153</v>
      </c>
      <c r="BK145" s="150">
        <f t="shared" si="16"/>
        <v>0</v>
      </c>
    </row>
    <row r="146" spans="2:63" s="1" customFormat="1" ht="16.350000000000001" customHeight="1">
      <c r="B146" s="28"/>
      <c r="C146" s="162" t="s">
        <v>1</v>
      </c>
      <c r="D146" s="162" t="s">
        <v>148</v>
      </c>
      <c r="E146" s="163" t="s">
        <v>1</v>
      </c>
      <c r="F146" s="164" t="s">
        <v>1</v>
      </c>
      <c r="G146" s="165" t="s">
        <v>1</v>
      </c>
      <c r="H146" s="166"/>
      <c r="I146" s="166"/>
      <c r="J146" s="167">
        <f t="shared" si="10"/>
        <v>0</v>
      </c>
      <c r="K146" s="168"/>
      <c r="L146" s="28"/>
      <c r="M146" s="169" t="s">
        <v>1</v>
      </c>
      <c r="N146" s="170" t="s">
        <v>37</v>
      </c>
      <c r="T146" s="55"/>
      <c r="AT146" s="13" t="s">
        <v>300</v>
      </c>
      <c r="AU146" s="13" t="s">
        <v>79</v>
      </c>
      <c r="AY146" s="13" t="s">
        <v>300</v>
      </c>
      <c r="BE146" s="149">
        <f t="shared" si="11"/>
        <v>0</v>
      </c>
      <c r="BF146" s="149">
        <f t="shared" si="12"/>
        <v>0</v>
      </c>
      <c r="BG146" s="149">
        <f t="shared" si="13"/>
        <v>0</v>
      </c>
      <c r="BH146" s="149">
        <f t="shared" si="14"/>
        <v>0</v>
      </c>
      <c r="BI146" s="149">
        <f t="shared" si="15"/>
        <v>0</v>
      </c>
      <c r="BJ146" s="13" t="s">
        <v>153</v>
      </c>
      <c r="BK146" s="150">
        <f t="shared" si="16"/>
        <v>0</v>
      </c>
    </row>
    <row r="147" spans="2:63" s="1" customFormat="1" ht="16.350000000000001" customHeight="1">
      <c r="B147" s="28"/>
      <c r="C147" s="162" t="s">
        <v>1</v>
      </c>
      <c r="D147" s="162" t="s">
        <v>148</v>
      </c>
      <c r="E147" s="163" t="s">
        <v>1</v>
      </c>
      <c r="F147" s="164" t="s">
        <v>1</v>
      </c>
      <c r="G147" s="165" t="s">
        <v>1</v>
      </c>
      <c r="H147" s="166"/>
      <c r="I147" s="166"/>
      <c r="J147" s="167">
        <f t="shared" si="10"/>
        <v>0</v>
      </c>
      <c r="K147" s="168"/>
      <c r="L147" s="28"/>
      <c r="M147" s="169" t="s">
        <v>1</v>
      </c>
      <c r="N147" s="170" t="s">
        <v>37</v>
      </c>
      <c r="T147" s="55"/>
      <c r="AT147" s="13" t="s">
        <v>300</v>
      </c>
      <c r="AU147" s="13" t="s">
        <v>79</v>
      </c>
      <c r="AY147" s="13" t="s">
        <v>300</v>
      </c>
      <c r="BE147" s="149">
        <f t="shared" si="11"/>
        <v>0</v>
      </c>
      <c r="BF147" s="149">
        <f t="shared" si="12"/>
        <v>0</v>
      </c>
      <c r="BG147" s="149">
        <f t="shared" si="13"/>
        <v>0</v>
      </c>
      <c r="BH147" s="149">
        <f t="shared" si="14"/>
        <v>0</v>
      </c>
      <c r="BI147" s="149">
        <f t="shared" si="15"/>
        <v>0</v>
      </c>
      <c r="BJ147" s="13" t="s">
        <v>153</v>
      </c>
      <c r="BK147" s="150">
        <f t="shared" si="16"/>
        <v>0</v>
      </c>
    </row>
    <row r="148" spans="2:63" s="1" customFormat="1" ht="16.350000000000001" customHeight="1">
      <c r="B148" s="28"/>
      <c r="C148" s="162" t="s">
        <v>1</v>
      </c>
      <c r="D148" s="162" t="s">
        <v>148</v>
      </c>
      <c r="E148" s="163" t="s">
        <v>1</v>
      </c>
      <c r="F148" s="164" t="s">
        <v>1</v>
      </c>
      <c r="G148" s="165" t="s">
        <v>1</v>
      </c>
      <c r="H148" s="166"/>
      <c r="I148" s="166"/>
      <c r="J148" s="167">
        <f t="shared" si="10"/>
        <v>0</v>
      </c>
      <c r="K148" s="168"/>
      <c r="L148" s="28"/>
      <c r="M148" s="169" t="s">
        <v>1</v>
      </c>
      <c r="N148" s="170" t="s">
        <v>37</v>
      </c>
      <c r="T148" s="55"/>
      <c r="AT148" s="13" t="s">
        <v>300</v>
      </c>
      <c r="AU148" s="13" t="s">
        <v>79</v>
      </c>
      <c r="AY148" s="13" t="s">
        <v>300</v>
      </c>
      <c r="BE148" s="149">
        <f t="shared" si="11"/>
        <v>0</v>
      </c>
      <c r="BF148" s="149">
        <f t="shared" si="12"/>
        <v>0</v>
      </c>
      <c r="BG148" s="149">
        <f t="shared" si="13"/>
        <v>0</v>
      </c>
      <c r="BH148" s="149">
        <f t="shared" si="14"/>
        <v>0</v>
      </c>
      <c r="BI148" s="149">
        <f t="shared" si="15"/>
        <v>0</v>
      </c>
      <c r="BJ148" s="13" t="s">
        <v>153</v>
      </c>
      <c r="BK148" s="150">
        <f t="shared" si="16"/>
        <v>0</v>
      </c>
    </row>
    <row r="149" spans="2:63" s="1" customFormat="1" ht="16.350000000000001" customHeight="1">
      <c r="B149" s="28"/>
      <c r="C149" s="162" t="s">
        <v>1</v>
      </c>
      <c r="D149" s="162" t="s">
        <v>148</v>
      </c>
      <c r="E149" s="163" t="s">
        <v>1</v>
      </c>
      <c r="F149" s="164" t="s">
        <v>1</v>
      </c>
      <c r="G149" s="165" t="s">
        <v>1</v>
      </c>
      <c r="H149" s="166"/>
      <c r="I149" s="166"/>
      <c r="J149" s="167">
        <f t="shared" si="10"/>
        <v>0</v>
      </c>
      <c r="K149" s="168"/>
      <c r="L149" s="28"/>
      <c r="M149" s="169" t="s">
        <v>1</v>
      </c>
      <c r="N149" s="170" t="s">
        <v>37</v>
      </c>
      <c r="T149" s="55"/>
      <c r="AT149" s="13" t="s">
        <v>300</v>
      </c>
      <c r="AU149" s="13" t="s">
        <v>79</v>
      </c>
      <c r="AY149" s="13" t="s">
        <v>300</v>
      </c>
      <c r="BE149" s="149">
        <f t="shared" si="11"/>
        <v>0</v>
      </c>
      <c r="BF149" s="149">
        <f t="shared" si="12"/>
        <v>0</v>
      </c>
      <c r="BG149" s="149">
        <f t="shared" si="13"/>
        <v>0</v>
      </c>
      <c r="BH149" s="149">
        <f t="shared" si="14"/>
        <v>0</v>
      </c>
      <c r="BI149" s="149">
        <f t="shared" si="15"/>
        <v>0</v>
      </c>
      <c r="BJ149" s="13" t="s">
        <v>153</v>
      </c>
      <c r="BK149" s="150">
        <f t="shared" si="16"/>
        <v>0</v>
      </c>
    </row>
    <row r="150" spans="2:63" s="1" customFormat="1" ht="16.350000000000001" customHeight="1">
      <c r="B150" s="28"/>
      <c r="C150" s="162" t="s">
        <v>1</v>
      </c>
      <c r="D150" s="162" t="s">
        <v>148</v>
      </c>
      <c r="E150" s="163" t="s">
        <v>1</v>
      </c>
      <c r="F150" s="164" t="s">
        <v>1</v>
      </c>
      <c r="G150" s="165" t="s">
        <v>1</v>
      </c>
      <c r="H150" s="166"/>
      <c r="I150" s="166"/>
      <c r="J150" s="167">
        <f t="shared" si="10"/>
        <v>0</v>
      </c>
      <c r="K150" s="168"/>
      <c r="L150" s="28"/>
      <c r="M150" s="169" t="s">
        <v>1</v>
      </c>
      <c r="N150" s="170" t="s">
        <v>37</v>
      </c>
      <c r="O150" s="171"/>
      <c r="P150" s="171"/>
      <c r="Q150" s="171"/>
      <c r="R150" s="171"/>
      <c r="S150" s="171"/>
      <c r="T150" s="172"/>
      <c r="AT150" s="13" t="s">
        <v>300</v>
      </c>
      <c r="AU150" s="13" t="s">
        <v>79</v>
      </c>
      <c r="AY150" s="13" t="s">
        <v>300</v>
      </c>
      <c r="BE150" s="149">
        <f t="shared" si="11"/>
        <v>0</v>
      </c>
      <c r="BF150" s="149">
        <f t="shared" si="12"/>
        <v>0</v>
      </c>
      <c r="BG150" s="149">
        <f t="shared" si="13"/>
        <v>0</v>
      </c>
      <c r="BH150" s="149">
        <f t="shared" si="14"/>
        <v>0</v>
      </c>
      <c r="BI150" s="149">
        <f t="shared" si="15"/>
        <v>0</v>
      </c>
      <c r="BJ150" s="13" t="s">
        <v>153</v>
      </c>
      <c r="BK150" s="150">
        <f t="shared" si="16"/>
        <v>0</v>
      </c>
    </row>
    <row r="151" spans="2:63" s="1" customFormat="1" ht="6.95" customHeight="1"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28"/>
    </row>
  </sheetData>
  <autoFilter ref="C120:K150" xr:uid="{00000000-0009-0000-0000-000007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41:D151" xr:uid="{00000000-0002-0000-0700-000000000000}">
      <formula1>"K, M"</formula1>
    </dataValidation>
    <dataValidation type="list" allowBlank="1" showInputMessage="1" showErrorMessage="1" error="Povolené sú hodnoty základná, znížená, nulová." sqref="N141:N151" xr:uid="{00000000-0002-0000-07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4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101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111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AREÁL VOĽNÉHO ČASU - VOJENSKÝ DVOR - I.ETAPA</v>
      </c>
      <c r="F7" s="216"/>
      <c r="G7" s="216"/>
      <c r="H7" s="216"/>
      <c r="L7" s="16"/>
    </row>
    <row r="8" spans="2:46" s="1" customFormat="1" ht="12" customHeight="1">
      <c r="B8" s="28"/>
      <c r="D8" s="23" t="s">
        <v>112</v>
      </c>
      <c r="L8" s="28"/>
    </row>
    <row r="9" spans="2:46" s="1" customFormat="1" ht="16.5" customHeight="1">
      <c r="B9" s="28"/>
      <c r="E9" s="177" t="s">
        <v>1321</v>
      </c>
      <c r="F9" s="217"/>
      <c r="G9" s="217"/>
      <c r="H9" s="217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20. 3. 2023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8" t="str">
        <f>'Rekapitulácia stavby'!E14</f>
        <v>Vyplň údaj</v>
      </c>
      <c r="F18" s="182"/>
      <c r="G18" s="182"/>
      <c r="H18" s="182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8"/>
      <c r="E27" s="187" t="s">
        <v>1</v>
      </c>
      <c r="F27" s="187"/>
      <c r="G27" s="187"/>
      <c r="H27" s="187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31</v>
      </c>
      <c r="J30" s="65">
        <f>ROUND(J121, 3)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4" t="s">
        <v>35</v>
      </c>
      <c r="E33" s="33" t="s">
        <v>36</v>
      </c>
      <c r="F33" s="90">
        <f>ROUND((ROUND((SUM(BE121:BE136)),  3) + SUM(BE138:BE147)), 3)</f>
        <v>0</v>
      </c>
      <c r="G33" s="91"/>
      <c r="H33" s="91"/>
      <c r="I33" s="92">
        <v>0.2</v>
      </c>
      <c r="J33" s="90">
        <f>ROUND((ROUND(((SUM(BE121:BE136))*I33),  3) + (SUM(BE138:BE147)*I33)), 3)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ROUND((ROUND((SUM(BF121:BF136)),  3) + SUM(BF138:BF147)), 3)</f>
        <v>0</v>
      </c>
      <c r="G34" s="91"/>
      <c r="H34" s="91"/>
      <c r="I34" s="92">
        <v>0.2</v>
      </c>
      <c r="J34" s="90">
        <f>ROUND((ROUND(((SUM(BF121:BF136))*I34),  3) + (SUM(BF138:BF147)*I34)), 3)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ROUND((ROUND((SUM(BG121:BG136)),  3) + SUM(BG138:BG147)), 3)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ROUND((ROUND((SUM(BH121:BH136)),  3) + SUM(BH138:BH147)), 3)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ROUND((ROUND((SUM(BI121:BI136)),  3) + SUM(BI138:BI147)), 3)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6"/>
      <c r="F39" s="56"/>
      <c r="G39" s="97" t="s">
        <v>42</v>
      </c>
      <c r="H39" s="98" t="s">
        <v>43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AREÁL VOĽNÉHO ČASU - VOJENSKÝ DVOR - I.ETAPA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112</v>
      </c>
      <c r="L86" s="28"/>
    </row>
    <row r="87" spans="2:47" s="1" customFormat="1" ht="16.5" customHeight="1">
      <c r="B87" s="28"/>
      <c r="E87" s="177" t="str">
        <f>E9</f>
        <v>SO 6.2 - Trafostanica</v>
      </c>
      <c r="F87" s="217"/>
      <c r="G87" s="217"/>
      <c r="H87" s="217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 xml:space="preserve"> </v>
      </c>
      <c r="I89" s="23" t="s">
        <v>20</v>
      </c>
      <c r="J89" s="51" t="str">
        <f>IF(J12="","",J12)</f>
        <v>20. 3. 2023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115</v>
      </c>
      <c r="D94" s="95"/>
      <c r="E94" s="95"/>
      <c r="F94" s="95"/>
      <c r="G94" s="95"/>
      <c r="H94" s="95"/>
      <c r="I94" s="95"/>
      <c r="J94" s="104" t="s">
        <v>116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117</v>
      </c>
      <c r="J96" s="65">
        <f>J121</f>
        <v>0</v>
      </c>
      <c r="L96" s="28"/>
      <c r="AU96" s="13" t="s">
        <v>118</v>
      </c>
    </row>
    <row r="97" spans="2:12" s="8" customFormat="1" ht="24.95" customHeight="1">
      <c r="B97" s="106"/>
      <c r="D97" s="107" t="s">
        <v>1322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2:12" s="9" customFormat="1" ht="19.899999999999999" customHeight="1">
      <c r="B98" s="110"/>
      <c r="D98" s="111" t="s">
        <v>120</v>
      </c>
      <c r="E98" s="112"/>
      <c r="F98" s="112"/>
      <c r="G98" s="112"/>
      <c r="H98" s="112"/>
      <c r="I98" s="112"/>
      <c r="J98" s="113">
        <f>J123</f>
        <v>0</v>
      </c>
      <c r="L98" s="110"/>
    </row>
    <row r="99" spans="2:12" s="9" customFormat="1" ht="19.899999999999999" customHeight="1">
      <c r="B99" s="110"/>
      <c r="D99" s="111" t="s">
        <v>121</v>
      </c>
      <c r="E99" s="112"/>
      <c r="F99" s="112"/>
      <c r="G99" s="112"/>
      <c r="H99" s="112"/>
      <c r="I99" s="112"/>
      <c r="J99" s="113">
        <f>J128</f>
        <v>0</v>
      </c>
      <c r="L99" s="110"/>
    </row>
    <row r="100" spans="2:12" s="9" customFormat="1" ht="19.899999999999999" customHeight="1">
      <c r="B100" s="110"/>
      <c r="D100" s="111" t="s">
        <v>1323</v>
      </c>
      <c r="E100" s="112"/>
      <c r="F100" s="112"/>
      <c r="G100" s="112"/>
      <c r="H100" s="112"/>
      <c r="I100" s="112"/>
      <c r="J100" s="113">
        <f>J135</f>
        <v>0</v>
      </c>
      <c r="L100" s="110"/>
    </row>
    <row r="101" spans="2:12" s="8" customFormat="1" ht="21.75" customHeight="1">
      <c r="B101" s="106"/>
      <c r="D101" s="114" t="s">
        <v>131</v>
      </c>
      <c r="J101" s="115">
        <f>J137</f>
        <v>0</v>
      </c>
      <c r="L101" s="106"/>
    </row>
    <row r="102" spans="2:12" s="1" customFormat="1" ht="21.75" customHeight="1">
      <c r="B102" s="28"/>
      <c r="L102" s="28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4.95" customHeight="1">
      <c r="B108" s="28"/>
      <c r="C108" s="17" t="s">
        <v>132</v>
      </c>
      <c r="L108" s="28"/>
    </row>
    <row r="109" spans="2:12" s="1" customFormat="1" ht="6.95" customHeight="1">
      <c r="B109" s="28"/>
      <c r="L109" s="28"/>
    </row>
    <row r="110" spans="2:12" s="1" customFormat="1" ht="12" customHeight="1">
      <c r="B110" s="28"/>
      <c r="C110" s="23" t="s">
        <v>14</v>
      </c>
      <c r="L110" s="28"/>
    </row>
    <row r="111" spans="2:12" s="1" customFormat="1" ht="16.5" customHeight="1">
      <c r="B111" s="28"/>
      <c r="E111" s="215" t="str">
        <f>E7</f>
        <v>AREÁL VOĽNÉHO ČASU - VOJENSKÝ DVOR - I.ETAPA</v>
      </c>
      <c r="F111" s="216"/>
      <c r="G111" s="216"/>
      <c r="H111" s="216"/>
      <c r="L111" s="28"/>
    </row>
    <row r="112" spans="2:12" s="1" customFormat="1" ht="12" customHeight="1">
      <c r="B112" s="28"/>
      <c r="C112" s="23" t="s">
        <v>112</v>
      </c>
      <c r="L112" s="28"/>
    </row>
    <row r="113" spans="2:65" s="1" customFormat="1" ht="16.5" customHeight="1">
      <c r="B113" s="28"/>
      <c r="E113" s="177" t="str">
        <f>E9</f>
        <v>SO 6.2 - Trafostanica</v>
      </c>
      <c r="F113" s="217"/>
      <c r="G113" s="217"/>
      <c r="H113" s="217"/>
      <c r="L113" s="28"/>
    </row>
    <row r="114" spans="2:65" s="1" customFormat="1" ht="6.95" customHeight="1">
      <c r="B114" s="28"/>
      <c r="L114" s="28"/>
    </row>
    <row r="115" spans="2:65" s="1" customFormat="1" ht="12" customHeight="1">
      <c r="B115" s="28"/>
      <c r="C115" s="23" t="s">
        <v>18</v>
      </c>
      <c r="F115" s="21" t="str">
        <f>F12</f>
        <v xml:space="preserve"> </v>
      </c>
      <c r="I115" s="23" t="s">
        <v>20</v>
      </c>
      <c r="J115" s="51" t="str">
        <f>IF(J12="","",J12)</f>
        <v>20. 3. 2023</v>
      </c>
      <c r="L115" s="28"/>
    </row>
    <row r="116" spans="2:65" s="1" customFormat="1" ht="6.95" customHeight="1">
      <c r="B116" s="28"/>
      <c r="L116" s="28"/>
    </row>
    <row r="117" spans="2:65" s="1" customFormat="1" ht="15.2" customHeight="1">
      <c r="B117" s="28"/>
      <c r="C117" s="23" t="s">
        <v>22</v>
      </c>
      <c r="F117" s="21" t="str">
        <f>E15</f>
        <v xml:space="preserve"> </v>
      </c>
      <c r="I117" s="23" t="s">
        <v>27</v>
      </c>
      <c r="J117" s="26" t="str">
        <f>E21</f>
        <v xml:space="preserve"> </v>
      </c>
      <c r="L117" s="28"/>
    </row>
    <row r="118" spans="2:65" s="1" customFormat="1" ht="15.2" customHeight="1">
      <c r="B118" s="28"/>
      <c r="C118" s="23" t="s">
        <v>25</v>
      </c>
      <c r="F118" s="21" t="str">
        <f>IF(E18="","",E18)</f>
        <v>Vyplň údaj</v>
      </c>
      <c r="I118" s="23" t="s">
        <v>29</v>
      </c>
      <c r="J118" s="26" t="str">
        <f>E24</f>
        <v xml:space="preserve"> </v>
      </c>
      <c r="L118" s="28"/>
    </row>
    <row r="119" spans="2:65" s="1" customFormat="1" ht="10.35" customHeight="1">
      <c r="B119" s="28"/>
      <c r="L119" s="28"/>
    </row>
    <row r="120" spans="2:65" s="10" customFormat="1" ht="29.25" customHeight="1">
      <c r="B120" s="116"/>
      <c r="C120" s="117" t="s">
        <v>133</v>
      </c>
      <c r="D120" s="118" t="s">
        <v>56</v>
      </c>
      <c r="E120" s="118" t="s">
        <v>52</v>
      </c>
      <c r="F120" s="118" t="s">
        <v>53</v>
      </c>
      <c r="G120" s="118" t="s">
        <v>134</v>
      </c>
      <c r="H120" s="118" t="s">
        <v>135</v>
      </c>
      <c r="I120" s="118" t="s">
        <v>136</v>
      </c>
      <c r="J120" s="119" t="s">
        <v>116</v>
      </c>
      <c r="K120" s="120" t="s">
        <v>137</v>
      </c>
      <c r="L120" s="116"/>
      <c r="M120" s="58" t="s">
        <v>1</v>
      </c>
      <c r="N120" s="59" t="s">
        <v>35</v>
      </c>
      <c r="O120" s="59" t="s">
        <v>138</v>
      </c>
      <c r="P120" s="59" t="s">
        <v>139</v>
      </c>
      <c r="Q120" s="59" t="s">
        <v>140</v>
      </c>
      <c r="R120" s="59" t="s">
        <v>141</v>
      </c>
      <c r="S120" s="59" t="s">
        <v>142</v>
      </c>
      <c r="T120" s="60" t="s">
        <v>143</v>
      </c>
    </row>
    <row r="121" spans="2:65" s="1" customFormat="1" ht="22.9" customHeight="1">
      <c r="B121" s="28"/>
      <c r="C121" s="63" t="s">
        <v>117</v>
      </c>
      <c r="J121" s="121">
        <f>BK121</f>
        <v>0</v>
      </c>
      <c r="L121" s="28"/>
      <c r="M121" s="61"/>
      <c r="N121" s="52"/>
      <c r="O121" s="52"/>
      <c r="P121" s="122">
        <f>P122+P137</f>
        <v>0</v>
      </c>
      <c r="Q121" s="52"/>
      <c r="R121" s="122">
        <f>R122+R137</f>
        <v>9.5131053599999991</v>
      </c>
      <c r="S121" s="52"/>
      <c r="T121" s="123">
        <f>T122+T137</f>
        <v>0</v>
      </c>
      <c r="AT121" s="13" t="s">
        <v>70</v>
      </c>
      <c r="AU121" s="13" t="s">
        <v>118</v>
      </c>
      <c r="BK121" s="124">
        <f>BK122+BK137</f>
        <v>0</v>
      </c>
    </row>
    <row r="122" spans="2:65" s="11" customFormat="1" ht="25.9" customHeight="1">
      <c r="B122" s="125"/>
      <c r="D122" s="126" t="s">
        <v>70</v>
      </c>
      <c r="E122" s="127" t="s">
        <v>144</v>
      </c>
      <c r="F122" s="127" t="s">
        <v>144</v>
      </c>
      <c r="I122" s="128"/>
      <c r="J122" s="115">
        <f>BK122</f>
        <v>0</v>
      </c>
      <c r="L122" s="125"/>
      <c r="M122" s="129"/>
      <c r="P122" s="130">
        <f>P123+P128+P135</f>
        <v>0</v>
      </c>
      <c r="R122" s="130">
        <f>R123+R128+R135</f>
        <v>9.5131053599999991</v>
      </c>
      <c r="T122" s="131">
        <f>T123+T128+T135</f>
        <v>0</v>
      </c>
      <c r="AR122" s="126" t="s">
        <v>79</v>
      </c>
      <c r="AT122" s="132" t="s">
        <v>70</v>
      </c>
      <c r="AU122" s="132" t="s">
        <v>71</v>
      </c>
      <c r="AY122" s="126" t="s">
        <v>146</v>
      </c>
      <c r="BK122" s="133">
        <f>BK123+BK128+BK135</f>
        <v>0</v>
      </c>
    </row>
    <row r="123" spans="2:65" s="11" customFormat="1" ht="22.9" customHeight="1">
      <c r="B123" s="125"/>
      <c r="D123" s="126" t="s">
        <v>70</v>
      </c>
      <c r="E123" s="134" t="s">
        <v>79</v>
      </c>
      <c r="F123" s="134" t="s">
        <v>147</v>
      </c>
      <c r="I123" s="128"/>
      <c r="J123" s="135">
        <f>BK123</f>
        <v>0</v>
      </c>
      <c r="L123" s="125"/>
      <c r="M123" s="129"/>
      <c r="P123" s="130">
        <f>SUM(P124:P127)</f>
        <v>0</v>
      </c>
      <c r="R123" s="130">
        <f>SUM(R124:R127)</f>
        <v>0</v>
      </c>
      <c r="T123" s="131">
        <f>SUM(T124:T127)</f>
        <v>0</v>
      </c>
      <c r="AR123" s="126" t="s">
        <v>79</v>
      </c>
      <c r="AT123" s="132" t="s">
        <v>70</v>
      </c>
      <c r="AU123" s="132" t="s">
        <v>79</v>
      </c>
      <c r="AY123" s="126" t="s">
        <v>146</v>
      </c>
      <c r="BK123" s="133">
        <f>SUM(BK124:BK127)</f>
        <v>0</v>
      </c>
    </row>
    <row r="124" spans="2:65" s="1" customFormat="1" ht="21.75" customHeight="1">
      <c r="B124" s="136"/>
      <c r="C124" s="137" t="s">
        <v>79</v>
      </c>
      <c r="D124" s="137" t="s">
        <v>148</v>
      </c>
      <c r="E124" s="138" t="s">
        <v>1324</v>
      </c>
      <c r="F124" s="139" t="s">
        <v>836</v>
      </c>
      <c r="G124" s="140" t="s">
        <v>151</v>
      </c>
      <c r="H124" s="141">
        <v>8.75</v>
      </c>
      <c r="I124" s="142"/>
      <c r="J124" s="141">
        <f>ROUND(I124*H124,3)</f>
        <v>0</v>
      </c>
      <c r="K124" s="143"/>
      <c r="L124" s="28"/>
      <c r="M124" s="144" t="s">
        <v>1</v>
      </c>
      <c r="N124" s="145" t="s">
        <v>37</v>
      </c>
      <c r="P124" s="146">
        <f>O124*H124</f>
        <v>0</v>
      </c>
      <c r="Q124" s="146">
        <v>0</v>
      </c>
      <c r="R124" s="146">
        <f>Q124*H124</f>
        <v>0</v>
      </c>
      <c r="S124" s="146">
        <v>0</v>
      </c>
      <c r="T124" s="147">
        <f>S124*H124</f>
        <v>0</v>
      </c>
      <c r="AR124" s="148" t="s">
        <v>152</v>
      </c>
      <c r="AT124" s="148" t="s">
        <v>148</v>
      </c>
      <c r="AU124" s="148" t="s">
        <v>153</v>
      </c>
      <c r="AY124" s="13" t="s">
        <v>146</v>
      </c>
      <c r="BE124" s="149">
        <f>IF(N124="základná",J124,0)</f>
        <v>0</v>
      </c>
      <c r="BF124" s="149">
        <f>IF(N124="znížená",J124,0)</f>
        <v>0</v>
      </c>
      <c r="BG124" s="149">
        <f>IF(N124="zákl. prenesená",J124,0)</f>
        <v>0</v>
      </c>
      <c r="BH124" s="149">
        <f>IF(N124="zníž. prenesená",J124,0)</f>
        <v>0</v>
      </c>
      <c r="BI124" s="149">
        <f>IF(N124="nulová",J124,0)</f>
        <v>0</v>
      </c>
      <c r="BJ124" s="13" t="s">
        <v>153</v>
      </c>
      <c r="BK124" s="150">
        <f>ROUND(I124*H124,3)</f>
        <v>0</v>
      </c>
      <c r="BL124" s="13" t="s">
        <v>152</v>
      </c>
      <c r="BM124" s="148" t="s">
        <v>1325</v>
      </c>
    </row>
    <row r="125" spans="2:65" s="1" customFormat="1" ht="24.2" customHeight="1">
      <c r="B125" s="136"/>
      <c r="C125" s="137" t="s">
        <v>153</v>
      </c>
      <c r="D125" s="137" t="s">
        <v>148</v>
      </c>
      <c r="E125" s="138" t="s">
        <v>1326</v>
      </c>
      <c r="F125" s="139" t="s">
        <v>1327</v>
      </c>
      <c r="G125" s="140" t="s">
        <v>151</v>
      </c>
      <c r="H125" s="141">
        <v>8.75</v>
      </c>
      <c r="I125" s="142"/>
      <c r="J125" s="141">
        <f>ROUND(I125*H125,3)</f>
        <v>0</v>
      </c>
      <c r="K125" s="143"/>
      <c r="L125" s="28"/>
      <c r="M125" s="144" t="s">
        <v>1</v>
      </c>
      <c r="N125" s="145" t="s">
        <v>37</v>
      </c>
      <c r="P125" s="146">
        <f>O125*H125</f>
        <v>0</v>
      </c>
      <c r="Q125" s="146">
        <v>0</v>
      </c>
      <c r="R125" s="146">
        <f>Q125*H125</f>
        <v>0</v>
      </c>
      <c r="S125" s="146">
        <v>0</v>
      </c>
      <c r="T125" s="147">
        <f>S125*H125</f>
        <v>0</v>
      </c>
      <c r="AR125" s="148" t="s">
        <v>152</v>
      </c>
      <c r="AT125" s="148" t="s">
        <v>148</v>
      </c>
      <c r="AU125" s="148" t="s">
        <v>153</v>
      </c>
      <c r="AY125" s="13" t="s">
        <v>146</v>
      </c>
      <c r="BE125" s="149">
        <f>IF(N125="základná",J125,0)</f>
        <v>0</v>
      </c>
      <c r="BF125" s="149">
        <f>IF(N125="znížená",J125,0)</f>
        <v>0</v>
      </c>
      <c r="BG125" s="149">
        <f>IF(N125="zákl. prenesená",J125,0)</f>
        <v>0</v>
      </c>
      <c r="BH125" s="149">
        <f>IF(N125="zníž. prenesená",J125,0)</f>
        <v>0</v>
      </c>
      <c r="BI125" s="149">
        <f>IF(N125="nulová",J125,0)</f>
        <v>0</v>
      </c>
      <c r="BJ125" s="13" t="s">
        <v>153</v>
      </c>
      <c r="BK125" s="150">
        <f>ROUND(I125*H125,3)</f>
        <v>0</v>
      </c>
      <c r="BL125" s="13" t="s">
        <v>152</v>
      </c>
      <c r="BM125" s="148" t="s">
        <v>1328</v>
      </c>
    </row>
    <row r="126" spans="2:65" s="1" customFormat="1" ht="24.2" customHeight="1">
      <c r="B126" s="136"/>
      <c r="C126" s="137" t="s">
        <v>156</v>
      </c>
      <c r="D126" s="137" t="s">
        <v>148</v>
      </c>
      <c r="E126" s="138" t="s">
        <v>160</v>
      </c>
      <c r="F126" s="139" t="s">
        <v>161</v>
      </c>
      <c r="G126" s="140" t="s">
        <v>151</v>
      </c>
      <c r="H126" s="141">
        <v>8.75</v>
      </c>
      <c r="I126" s="142"/>
      <c r="J126" s="141">
        <f>ROUND(I126*H126,3)</f>
        <v>0</v>
      </c>
      <c r="K126" s="143"/>
      <c r="L126" s="28"/>
      <c r="M126" s="144" t="s">
        <v>1</v>
      </c>
      <c r="N126" s="145" t="s">
        <v>37</v>
      </c>
      <c r="P126" s="146">
        <f>O126*H126</f>
        <v>0</v>
      </c>
      <c r="Q126" s="146">
        <v>0</v>
      </c>
      <c r="R126" s="146">
        <f>Q126*H126</f>
        <v>0</v>
      </c>
      <c r="S126" s="146">
        <v>0</v>
      </c>
      <c r="T126" s="147">
        <f>S126*H126</f>
        <v>0</v>
      </c>
      <c r="AR126" s="148" t="s">
        <v>152</v>
      </c>
      <c r="AT126" s="148" t="s">
        <v>148</v>
      </c>
      <c r="AU126" s="148" t="s">
        <v>153</v>
      </c>
      <c r="AY126" s="13" t="s">
        <v>146</v>
      </c>
      <c r="BE126" s="149">
        <f>IF(N126="základná",J126,0)</f>
        <v>0</v>
      </c>
      <c r="BF126" s="149">
        <f>IF(N126="znížená",J126,0)</f>
        <v>0</v>
      </c>
      <c r="BG126" s="149">
        <f>IF(N126="zákl. prenesená",J126,0)</f>
        <v>0</v>
      </c>
      <c r="BH126" s="149">
        <f>IF(N126="zníž. prenesená",J126,0)</f>
        <v>0</v>
      </c>
      <c r="BI126" s="149">
        <f>IF(N126="nulová",J126,0)</f>
        <v>0</v>
      </c>
      <c r="BJ126" s="13" t="s">
        <v>153</v>
      </c>
      <c r="BK126" s="150">
        <f>ROUND(I126*H126,3)</f>
        <v>0</v>
      </c>
      <c r="BL126" s="13" t="s">
        <v>152</v>
      </c>
      <c r="BM126" s="148" t="s">
        <v>1329</v>
      </c>
    </row>
    <row r="127" spans="2:65" s="1" customFormat="1" ht="21.75" customHeight="1">
      <c r="B127" s="136"/>
      <c r="C127" s="137" t="s">
        <v>152</v>
      </c>
      <c r="D127" s="137" t="s">
        <v>148</v>
      </c>
      <c r="E127" s="138" t="s">
        <v>1330</v>
      </c>
      <c r="F127" s="139" t="s">
        <v>1331</v>
      </c>
      <c r="G127" s="140" t="s">
        <v>174</v>
      </c>
      <c r="H127" s="141">
        <v>25</v>
      </c>
      <c r="I127" s="142"/>
      <c r="J127" s="141">
        <f>ROUND(I127*H127,3)</f>
        <v>0</v>
      </c>
      <c r="K127" s="143"/>
      <c r="L127" s="28"/>
      <c r="M127" s="144" t="s">
        <v>1</v>
      </c>
      <c r="N127" s="145" t="s">
        <v>37</v>
      </c>
      <c r="P127" s="146">
        <f>O127*H127</f>
        <v>0</v>
      </c>
      <c r="Q127" s="146">
        <v>0</v>
      </c>
      <c r="R127" s="146">
        <f>Q127*H127</f>
        <v>0</v>
      </c>
      <c r="S127" s="146">
        <v>0</v>
      </c>
      <c r="T127" s="147">
        <f>S127*H127</f>
        <v>0</v>
      </c>
      <c r="AR127" s="148" t="s">
        <v>152</v>
      </c>
      <c r="AT127" s="148" t="s">
        <v>148</v>
      </c>
      <c r="AU127" s="148" t="s">
        <v>153</v>
      </c>
      <c r="AY127" s="13" t="s">
        <v>146</v>
      </c>
      <c r="BE127" s="149">
        <f>IF(N127="základná",J127,0)</f>
        <v>0</v>
      </c>
      <c r="BF127" s="149">
        <f>IF(N127="znížená",J127,0)</f>
        <v>0</v>
      </c>
      <c r="BG127" s="149">
        <f>IF(N127="zákl. prenesená",J127,0)</f>
        <v>0</v>
      </c>
      <c r="BH127" s="149">
        <f>IF(N127="zníž. prenesená",J127,0)</f>
        <v>0</v>
      </c>
      <c r="BI127" s="149">
        <f>IF(N127="nulová",J127,0)</f>
        <v>0</v>
      </c>
      <c r="BJ127" s="13" t="s">
        <v>153</v>
      </c>
      <c r="BK127" s="150">
        <f>ROUND(I127*H127,3)</f>
        <v>0</v>
      </c>
      <c r="BL127" s="13" t="s">
        <v>152</v>
      </c>
      <c r="BM127" s="148" t="s">
        <v>1332</v>
      </c>
    </row>
    <row r="128" spans="2:65" s="11" customFormat="1" ht="22.9" customHeight="1">
      <c r="B128" s="125"/>
      <c r="D128" s="126" t="s">
        <v>70</v>
      </c>
      <c r="E128" s="134" t="s">
        <v>153</v>
      </c>
      <c r="F128" s="134" t="s">
        <v>167</v>
      </c>
      <c r="I128" s="128"/>
      <c r="J128" s="135">
        <f>BK128</f>
        <v>0</v>
      </c>
      <c r="L128" s="125"/>
      <c r="M128" s="129"/>
      <c r="P128" s="130">
        <f>SUM(P129:P134)</f>
        <v>0</v>
      </c>
      <c r="R128" s="130">
        <f>SUM(R129:R134)</f>
        <v>9.5131053599999991</v>
      </c>
      <c r="T128" s="131">
        <f>SUM(T129:T134)</f>
        <v>0</v>
      </c>
      <c r="AR128" s="126" t="s">
        <v>79</v>
      </c>
      <c r="AT128" s="132" t="s">
        <v>70</v>
      </c>
      <c r="AU128" s="132" t="s">
        <v>79</v>
      </c>
      <c r="AY128" s="126" t="s">
        <v>146</v>
      </c>
      <c r="BK128" s="133">
        <f>SUM(BK129:BK134)</f>
        <v>0</v>
      </c>
    </row>
    <row r="129" spans="2:65" s="1" customFormat="1" ht="33" customHeight="1">
      <c r="B129" s="136"/>
      <c r="C129" s="137" t="s">
        <v>163</v>
      </c>
      <c r="D129" s="137" t="s">
        <v>148</v>
      </c>
      <c r="E129" s="138" t="s">
        <v>335</v>
      </c>
      <c r="F129" s="139" t="s">
        <v>336</v>
      </c>
      <c r="G129" s="140" t="s">
        <v>174</v>
      </c>
      <c r="H129" s="141">
        <v>25</v>
      </c>
      <c r="I129" s="142"/>
      <c r="J129" s="141">
        <f t="shared" ref="J129:J134" si="0">ROUND(I129*H129,3)</f>
        <v>0</v>
      </c>
      <c r="K129" s="143"/>
      <c r="L129" s="28"/>
      <c r="M129" s="144" t="s">
        <v>1</v>
      </c>
      <c r="N129" s="145" t="s">
        <v>37</v>
      </c>
      <c r="P129" s="146">
        <f t="shared" ref="P129:P134" si="1">O129*H129</f>
        <v>0</v>
      </c>
      <c r="Q129" s="146">
        <v>0</v>
      </c>
      <c r="R129" s="146">
        <f t="shared" ref="R129:R134" si="2">Q129*H129</f>
        <v>0</v>
      </c>
      <c r="S129" s="146">
        <v>0</v>
      </c>
      <c r="T129" s="147">
        <f t="shared" ref="T129:T134" si="3">S129*H129</f>
        <v>0</v>
      </c>
      <c r="AR129" s="148" t="s">
        <v>152</v>
      </c>
      <c r="AT129" s="148" t="s">
        <v>148</v>
      </c>
      <c r="AU129" s="148" t="s">
        <v>153</v>
      </c>
      <c r="AY129" s="13" t="s">
        <v>146</v>
      </c>
      <c r="BE129" s="149">
        <f t="shared" ref="BE129:BE134" si="4">IF(N129="základná",J129,0)</f>
        <v>0</v>
      </c>
      <c r="BF129" s="149">
        <f t="shared" ref="BF129:BF134" si="5">IF(N129="znížená",J129,0)</f>
        <v>0</v>
      </c>
      <c r="BG129" s="149">
        <f t="shared" ref="BG129:BG134" si="6">IF(N129="zákl. prenesená",J129,0)</f>
        <v>0</v>
      </c>
      <c r="BH129" s="149">
        <f t="shared" ref="BH129:BH134" si="7">IF(N129="zníž. prenesená",J129,0)</f>
        <v>0</v>
      </c>
      <c r="BI129" s="149">
        <f t="shared" ref="BI129:BI134" si="8">IF(N129="nulová",J129,0)</f>
        <v>0</v>
      </c>
      <c r="BJ129" s="13" t="s">
        <v>153</v>
      </c>
      <c r="BK129" s="150">
        <f t="shared" ref="BK129:BK134" si="9">ROUND(I129*H129,3)</f>
        <v>0</v>
      </c>
      <c r="BL129" s="13" t="s">
        <v>152</v>
      </c>
      <c r="BM129" s="148" t="s">
        <v>1333</v>
      </c>
    </row>
    <row r="130" spans="2:65" s="1" customFormat="1" ht="24.2" customHeight="1">
      <c r="B130" s="136"/>
      <c r="C130" s="137" t="s">
        <v>159</v>
      </c>
      <c r="D130" s="137" t="s">
        <v>148</v>
      </c>
      <c r="E130" s="138" t="s">
        <v>732</v>
      </c>
      <c r="F130" s="139" t="s">
        <v>733</v>
      </c>
      <c r="G130" s="140" t="s">
        <v>151</v>
      </c>
      <c r="H130" s="141">
        <v>5</v>
      </c>
      <c r="I130" s="142"/>
      <c r="J130" s="141">
        <f t="shared" si="0"/>
        <v>0</v>
      </c>
      <c r="K130" s="143"/>
      <c r="L130" s="28"/>
      <c r="M130" s="144" t="s">
        <v>1</v>
      </c>
      <c r="N130" s="145" t="s">
        <v>37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152</v>
      </c>
      <c r="AT130" s="148" t="s">
        <v>148</v>
      </c>
      <c r="AU130" s="148" t="s">
        <v>153</v>
      </c>
      <c r="AY130" s="13" t="s">
        <v>146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153</v>
      </c>
      <c r="BK130" s="150">
        <f t="shared" si="9"/>
        <v>0</v>
      </c>
      <c r="BL130" s="13" t="s">
        <v>152</v>
      </c>
      <c r="BM130" s="148" t="s">
        <v>1334</v>
      </c>
    </row>
    <row r="131" spans="2:65" s="1" customFormat="1" ht="16.5" customHeight="1">
      <c r="B131" s="136"/>
      <c r="C131" s="137" t="s">
        <v>171</v>
      </c>
      <c r="D131" s="137" t="s">
        <v>148</v>
      </c>
      <c r="E131" s="138" t="s">
        <v>1335</v>
      </c>
      <c r="F131" s="139" t="s">
        <v>1336</v>
      </c>
      <c r="G131" s="140" t="s">
        <v>151</v>
      </c>
      <c r="H131" s="141">
        <v>3.9380000000000002</v>
      </c>
      <c r="I131" s="142"/>
      <c r="J131" s="141">
        <f t="shared" si="0"/>
        <v>0</v>
      </c>
      <c r="K131" s="143"/>
      <c r="L131" s="28"/>
      <c r="M131" s="144" t="s">
        <v>1</v>
      </c>
      <c r="N131" s="145" t="s">
        <v>37</v>
      </c>
      <c r="P131" s="146">
        <f t="shared" si="1"/>
        <v>0</v>
      </c>
      <c r="Q131" s="146">
        <v>2.4157199999999999</v>
      </c>
      <c r="R131" s="146">
        <f t="shared" si="2"/>
        <v>9.5131053599999991</v>
      </c>
      <c r="S131" s="146">
        <v>0</v>
      </c>
      <c r="T131" s="147">
        <f t="shared" si="3"/>
        <v>0</v>
      </c>
      <c r="AR131" s="148" t="s">
        <v>152</v>
      </c>
      <c r="AT131" s="148" t="s">
        <v>148</v>
      </c>
      <c r="AU131" s="148" t="s">
        <v>153</v>
      </c>
      <c r="AY131" s="13" t="s">
        <v>146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153</v>
      </c>
      <c r="BK131" s="150">
        <f t="shared" si="9"/>
        <v>0</v>
      </c>
      <c r="BL131" s="13" t="s">
        <v>152</v>
      </c>
      <c r="BM131" s="148" t="s">
        <v>1337</v>
      </c>
    </row>
    <row r="132" spans="2:65" s="1" customFormat="1" ht="24.2" customHeight="1">
      <c r="B132" s="136"/>
      <c r="C132" s="137" t="s">
        <v>162</v>
      </c>
      <c r="D132" s="137" t="s">
        <v>148</v>
      </c>
      <c r="E132" s="138" t="s">
        <v>942</v>
      </c>
      <c r="F132" s="139" t="s">
        <v>177</v>
      </c>
      <c r="G132" s="140" t="s">
        <v>174</v>
      </c>
      <c r="H132" s="141">
        <v>7</v>
      </c>
      <c r="I132" s="142"/>
      <c r="J132" s="141">
        <f t="shared" si="0"/>
        <v>0</v>
      </c>
      <c r="K132" s="143"/>
      <c r="L132" s="28"/>
      <c r="M132" s="144" t="s">
        <v>1</v>
      </c>
      <c r="N132" s="145" t="s">
        <v>37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152</v>
      </c>
      <c r="AT132" s="148" t="s">
        <v>148</v>
      </c>
      <c r="AU132" s="148" t="s">
        <v>153</v>
      </c>
      <c r="AY132" s="13" t="s">
        <v>146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153</v>
      </c>
      <c r="BK132" s="150">
        <f t="shared" si="9"/>
        <v>0</v>
      </c>
      <c r="BL132" s="13" t="s">
        <v>152</v>
      </c>
      <c r="BM132" s="148" t="s">
        <v>1338</v>
      </c>
    </row>
    <row r="133" spans="2:65" s="1" customFormat="1" ht="24.2" customHeight="1">
      <c r="B133" s="136"/>
      <c r="C133" s="137" t="s">
        <v>179</v>
      </c>
      <c r="D133" s="137" t="s">
        <v>148</v>
      </c>
      <c r="E133" s="138" t="s">
        <v>943</v>
      </c>
      <c r="F133" s="139" t="s">
        <v>181</v>
      </c>
      <c r="G133" s="140" t="s">
        <v>174</v>
      </c>
      <c r="H133" s="141">
        <v>7</v>
      </c>
      <c r="I133" s="142"/>
      <c r="J133" s="141">
        <f t="shared" si="0"/>
        <v>0</v>
      </c>
      <c r="K133" s="143"/>
      <c r="L133" s="28"/>
      <c r="M133" s="144" t="s">
        <v>1</v>
      </c>
      <c r="N133" s="145" t="s">
        <v>37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152</v>
      </c>
      <c r="AT133" s="148" t="s">
        <v>148</v>
      </c>
      <c r="AU133" s="148" t="s">
        <v>153</v>
      </c>
      <c r="AY133" s="13" t="s">
        <v>146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153</v>
      </c>
      <c r="BK133" s="150">
        <f t="shared" si="9"/>
        <v>0</v>
      </c>
      <c r="BL133" s="13" t="s">
        <v>152</v>
      </c>
      <c r="BM133" s="148" t="s">
        <v>1339</v>
      </c>
    </row>
    <row r="134" spans="2:65" s="1" customFormat="1" ht="33" customHeight="1">
      <c r="B134" s="136"/>
      <c r="C134" s="137" t="s">
        <v>166</v>
      </c>
      <c r="D134" s="137" t="s">
        <v>148</v>
      </c>
      <c r="E134" s="138" t="s">
        <v>1340</v>
      </c>
      <c r="F134" s="139" t="s">
        <v>848</v>
      </c>
      <c r="G134" s="140" t="s">
        <v>174</v>
      </c>
      <c r="H134" s="141">
        <v>25</v>
      </c>
      <c r="I134" s="142"/>
      <c r="J134" s="141">
        <f t="shared" si="0"/>
        <v>0</v>
      </c>
      <c r="K134" s="143"/>
      <c r="L134" s="28"/>
      <c r="M134" s="144" t="s">
        <v>1</v>
      </c>
      <c r="N134" s="145" t="s">
        <v>37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152</v>
      </c>
      <c r="AT134" s="148" t="s">
        <v>148</v>
      </c>
      <c r="AU134" s="148" t="s">
        <v>153</v>
      </c>
      <c r="AY134" s="13" t="s">
        <v>146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153</v>
      </c>
      <c r="BK134" s="150">
        <f t="shared" si="9"/>
        <v>0</v>
      </c>
      <c r="BL134" s="13" t="s">
        <v>152</v>
      </c>
      <c r="BM134" s="148" t="s">
        <v>1341</v>
      </c>
    </row>
    <row r="135" spans="2:65" s="11" customFormat="1" ht="22.9" customHeight="1">
      <c r="B135" s="125"/>
      <c r="D135" s="126" t="s">
        <v>70</v>
      </c>
      <c r="E135" s="134" t="s">
        <v>1342</v>
      </c>
      <c r="F135" s="134" t="s">
        <v>100</v>
      </c>
      <c r="I135" s="128"/>
      <c r="J135" s="135">
        <f>BK135</f>
        <v>0</v>
      </c>
      <c r="L135" s="125"/>
      <c r="M135" s="129"/>
      <c r="P135" s="130">
        <f>P136</f>
        <v>0</v>
      </c>
      <c r="R135" s="130">
        <f>R136</f>
        <v>0</v>
      </c>
      <c r="T135" s="131">
        <f>T136</f>
        <v>0</v>
      </c>
      <c r="AR135" s="126" t="s">
        <v>79</v>
      </c>
      <c r="AT135" s="132" t="s">
        <v>70</v>
      </c>
      <c r="AU135" s="132" t="s">
        <v>79</v>
      </c>
      <c r="AY135" s="126" t="s">
        <v>146</v>
      </c>
      <c r="BK135" s="133">
        <f>BK136</f>
        <v>0</v>
      </c>
    </row>
    <row r="136" spans="2:65" s="1" customFormat="1" ht="16.5" customHeight="1">
      <c r="B136" s="136"/>
      <c r="C136" s="137" t="s">
        <v>186</v>
      </c>
      <c r="D136" s="137" t="s">
        <v>148</v>
      </c>
      <c r="E136" s="138" t="s">
        <v>79</v>
      </c>
      <c r="F136" s="139" t="s">
        <v>100</v>
      </c>
      <c r="G136" s="140" t="s">
        <v>279</v>
      </c>
      <c r="H136" s="141">
        <v>1</v>
      </c>
      <c r="I136" s="142"/>
      <c r="J136" s="141">
        <f>ROUND(I136*H136,3)</f>
        <v>0</v>
      </c>
      <c r="K136" s="143"/>
      <c r="L136" s="28"/>
      <c r="M136" s="144" t="s">
        <v>1</v>
      </c>
      <c r="N136" s="145" t="s">
        <v>37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152</v>
      </c>
      <c r="AT136" s="148" t="s">
        <v>148</v>
      </c>
      <c r="AU136" s="148" t="s">
        <v>153</v>
      </c>
      <c r="AY136" s="13" t="s">
        <v>146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153</v>
      </c>
      <c r="BK136" s="150">
        <f>ROUND(I136*H136,3)</f>
        <v>0</v>
      </c>
      <c r="BL136" s="13" t="s">
        <v>152</v>
      </c>
      <c r="BM136" s="148" t="s">
        <v>1343</v>
      </c>
    </row>
    <row r="137" spans="2:65" s="1" customFormat="1" ht="49.9" customHeight="1">
      <c r="B137" s="28"/>
      <c r="E137" s="127" t="s">
        <v>298</v>
      </c>
      <c r="F137" s="127" t="s">
        <v>299</v>
      </c>
      <c r="J137" s="115">
        <f t="shared" ref="J137:J147" si="10">BK137</f>
        <v>0</v>
      </c>
      <c r="L137" s="28"/>
      <c r="M137" s="161"/>
      <c r="T137" s="55"/>
      <c r="AT137" s="13" t="s">
        <v>70</v>
      </c>
      <c r="AU137" s="13" t="s">
        <v>71</v>
      </c>
      <c r="AY137" s="13" t="s">
        <v>300</v>
      </c>
      <c r="BK137" s="150">
        <f>SUM(BK138:BK147)</f>
        <v>0</v>
      </c>
    </row>
    <row r="138" spans="2:65" s="1" customFormat="1" ht="16.350000000000001" customHeight="1">
      <c r="B138" s="28"/>
      <c r="C138" s="162" t="s">
        <v>1</v>
      </c>
      <c r="D138" s="162" t="s">
        <v>148</v>
      </c>
      <c r="E138" s="163" t="s">
        <v>1</v>
      </c>
      <c r="F138" s="164" t="s">
        <v>1</v>
      </c>
      <c r="G138" s="165" t="s">
        <v>1</v>
      </c>
      <c r="H138" s="166"/>
      <c r="I138" s="166"/>
      <c r="J138" s="167">
        <f t="shared" si="10"/>
        <v>0</v>
      </c>
      <c r="K138" s="168"/>
      <c r="L138" s="28"/>
      <c r="M138" s="169" t="s">
        <v>1</v>
      </c>
      <c r="N138" s="170" t="s">
        <v>37</v>
      </c>
      <c r="T138" s="55"/>
      <c r="AT138" s="13" t="s">
        <v>300</v>
      </c>
      <c r="AU138" s="13" t="s">
        <v>79</v>
      </c>
      <c r="AY138" s="13" t="s">
        <v>300</v>
      </c>
      <c r="BE138" s="149">
        <f t="shared" ref="BE138:BE147" si="11">IF(N138="základná",J138,0)</f>
        <v>0</v>
      </c>
      <c r="BF138" s="149">
        <f t="shared" ref="BF138:BF147" si="12">IF(N138="znížená",J138,0)</f>
        <v>0</v>
      </c>
      <c r="BG138" s="149">
        <f t="shared" ref="BG138:BG147" si="13">IF(N138="zákl. prenesená",J138,0)</f>
        <v>0</v>
      </c>
      <c r="BH138" s="149">
        <f t="shared" ref="BH138:BH147" si="14">IF(N138="zníž. prenesená",J138,0)</f>
        <v>0</v>
      </c>
      <c r="BI138" s="149">
        <f t="shared" ref="BI138:BI147" si="15">IF(N138="nulová",J138,0)</f>
        <v>0</v>
      </c>
      <c r="BJ138" s="13" t="s">
        <v>153</v>
      </c>
      <c r="BK138" s="150">
        <f t="shared" ref="BK138:BK147" si="16">I138*H138</f>
        <v>0</v>
      </c>
    </row>
    <row r="139" spans="2:65" s="1" customFormat="1" ht="16.350000000000001" customHeight="1">
      <c r="B139" s="28"/>
      <c r="C139" s="162" t="s">
        <v>1</v>
      </c>
      <c r="D139" s="162" t="s">
        <v>148</v>
      </c>
      <c r="E139" s="163" t="s">
        <v>1</v>
      </c>
      <c r="F139" s="164" t="s">
        <v>1</v>
      </c>
      <c r="G139" s="165" t="s">
        <v>1</v>
      </c>
      <c r="H139" s="166"/>
      <c r="I139" s="166"/>
      <c r="J139" s="167">
        <f t="shared" si="10"/>
        <v>0</v>
      </c>
      <c r="K139" s="168"/>
      <c r="L139" s="28"/>
      <c r="M139" s="169" t="s">
        <v>1</v>
      </c>
      <c r="N139" s="170" t="s">
        <v>37</v>
      </c>
      <c r="T139" s="55"/>
      <c r="AT139" s="13" t="s">
        <v>300</v>
      </c>
      <c r="AU139" s="13" t="s">
        <v>79</v>
      </c>
      <c r="AY139" s="13" t="s">
        <v>300</v>
      </c>
      <c r="BE139" s="149">
        <f t="shared" si="11"/>
        <v>0</v>
      </c>
      <c r="BF139" s="149">
        <f t="shared" si="12"/>
        <v>0</v>
      </c>
      <c r="BG139" s="149">
        <f t="shared" si="13"/>
        <v>0</v>
      </c>
      <c r="BH139" s="149">
        <f t="shared" si="14"/>
        <v>0</v>
      </c>
      <c r="BI139" s="149">
        <f t="shared" si="15"/>
        <v>0</v>
      </c>
      <c r="BJ139" s="13" t="s">
        <v>153</v>
      </c>
      <c r="BK139" s="150">
        <f t="shared" si="16"/>
        <v>0</v>
      </c>
    </row>
    <row r="140" spans="2:65" s="1" customFormat="1" ht="16.350000000000001" customHeight="1">
      <c r="B140" s="28"/>
      <c r="C140" s="162" t="s">
        <v>1</v>
      </c>
      <c r="D140" s="162" t="s">
        <v>148</v>
      </c>
      <c r="E140" s="163" t="s">
        <v>1</v>
      </c>
      <c r="F140" s="164" t="s">
        <v>1</v>
      </c>
      <c r="G140" s="165" t="s">
        <v>1</v>
      </c>
      <c r="H140" s="166"/>
      <c r="I140" s="166"/>
      <c r="J140" s="167">
        <f t="shared" si="10"/>
        <v>0</v>
      </c>
      <c r="K140" s="168"/>
      <c r="L140" s="28"/>
      <c r="M140" s="169" t="s">
        <v>1</v>
      </c>
      <c r="N140" s="170" t="s">
        <v>37</v>
      </c>
      <c r="T140" s="55"/>
      <c r="AT140" s="13" t="s">
        <v>300</v>
      </c>
      <c r="AU140" s="13" t="s">
        <v>79</v>
      </c>
      <c r="AY140" s="13" t="s">
        <v>300</v>
      </c>
      <c r="BE140" s="149">
        <f t="shared" si="11"/>
        <v>0</v>
      </c>
      <c r="BF140" s="149">
        <f t="shared" si="12"/>
        <v>0</v>
      </c>
      <c r="BG140" s="149">
        <f t="shared" si="13"/>
        <v>0</v>
      </c>
      <c r="BH140" s="149">
        <f t="shared" si="14"/>
        <v>0</v>
      </c>
      <c r="BI140" s="149">
        <f t="shared" si="15"/>
        <v>0</v>
      </c>
      <c r="BJ140" s="13" t="s">
        <v>153</v>
      </c>
      <c r="BK140" s="150">
        <f t="shared" si="16"/>
        <v>0</v>
      </c>
    </row>
    <row r="141" spans="2:65" s="1" customFormat="1" ht="16.350000000000001" customHeight="1">
      <c r="B141" s="28"/>
      <c r="C141" s="162" t="s">
        <v>1</v>
      </c>
      <c r="D141" s="162" t="s">
        <v>148</v>
      </c>
      <c r="E141" s="163" t="s">
        <v>1</v>
      </c>
      <c r="F141" s="164" t="s">
        <v>1</v>
      </c>
      <c r="G141" s="165" t="s">
        <v>1</v>
      </c>
      <c r="H141" s="166"/>
      <c r="I141" s="166"/>
      <c r="J141" s="167">
        <f t="shared" si="10"/>
        <v>0</v>
      </c>
      <c r="K141" s="168"/>
      <c r="L141" s="28"/>
      <c r="M141" s="169" t="s">
        <v>1</v>
      </c>
      <c r="N141" s="170" t="s">
        <v>37</v>
      </c>
      <c r="T141" s="55"/>
      <c r="AT141" s="13" t="s">
        <v>300</v>
      </c>
      <c r="AU141" s="13" t="s">
        <v>79</v>
      </c>
      <c r="AY141" s="13" t="s">
        <v>300</v>
      </c>
      <c r="BE141" s="149">
        <f t="shared" si="11"/>
        <v>0</v>
      </c>
      <c r="BF141" s="149">
        <f t="shared" si="12"/>
        <v>0</v>
      </c>
      <c r="BG141" s="149">
        <f t="shared" si="13"/>
        <v>0</v>
      </c>
      <c r="BH141" s="149">
        <f t="shared" si="14"/>
        <v>0</v>
      </c>
      <c r="BI141" s="149">
        <f t="shared" si="15"/>
        <v>0</v>
      </c>
      <c r="BJ141" s="13" t="s">
        <v>153</v>
      </c>
      <c r="BK141" s="150">
        <f t="shared" si="16"/>
        <v>0</v>
      </c>
    </row>
    <row r="142" spans="2:65" s="1" customFormat="1" ht="16.350000000000001" customHeight="1">
      <c r="B142" s="28"/>
      <c r="C142" s="162" t="s">
        <v>1</v>
      </c>
      <c r="D142" s="162" t="s">
        <v>148</v>
      </c>
      <c r="E142" s="163" t="s">
        <v>1</v>
      </c>
      <c r="F142" s="164" t="s">
        <v>1</v>
      </c>
      <c r="G142" s="165" t="s">
        <v>1</v>
      </c>
      <c r="H142" s="166"/>
      <c r="I142" s="166"/>
      <c r="J142" s="167">
        <f t="shared" si="10"/>
        <v>0</v>
      </c>
      <c r="K142" s="168"/>
      <c r="L142" s="28"/>
      <c r="M142" s="169" t="s">
        <v>1</v>
      </c>
      <c r="N142" s="170" t="s">
        <v>37</v>
      </c>
      <c r="T142" s="55"/>
      <c r="AT142" s="13" t="s">
        <v>300</v>
      </c>
      <c r="AU142" s="13" t="s">
        <v>79</v>
      </c>
      <c r="AY142" s="13" t="s">
        <v>300</v>
      </c>
      <c r="BE142" s="149">
        <f t="shared" si="11"/>
        <v>0</v>
      </c>
      <c r="BF142" s="149">
        <f t="shared" si="12"/>
        <v>0</v>
      </c>
      <c r="BG142" s="149">
        <f t="shared" si="13"/>
        <v>0</v>
      </c>
      <c r="BH142" s="149">
        <f t="shared" si="14"/>
        <v>0</v>
      </c>
      <c r="BI142" s="149">
        <f t="shared" si="15"/>
        <v>0</v>
      </c>
      <c r="BJ142" s="13" t="s">
        <v>153</v>
      </c>
      <c r="BK142" s="150">
        <f t="shared" si="16"/>
        <v>0</v>
      </c>
    </row>
    <row r="143" spans="2:65" s="1" customFormat="1" ht="16.350000000000001" customHeight="1">
      <c r="B143" s="28"/>
      <c r="C143" s="162" t="s">
        <v>1</v>
      </c>
      <c r="D143" s="162" t="s">
        <v>148</v>
      </c>
      <c r="E143" s="163" t="s">
        <v>1</v>
      </c>
      <c r="F143" s="164" t="s">
        <v>1</v>
      </c>
      <c r="G143" s="165" t="s">
        <v>1</v>
      </c>
      <c r="H143" s="166"/>
      <c r="I143" s="166"/>
      <c r="J143" s="167">
        <f t="shared" si="10"/>
        <v>0</v>
      </c>
      <c r="K143" s="168"/>
      <c r="L143" s="28"/>
      <c r="M143" s="169" t="s">
        <v>1</v>
      </c>
      <c r="N143" s="170" t="s">
        <v>37</v>
      </c>
      <c r="T143" s="55"/>
      <c r="AT143" s="13" t="s">
        <v>300</v>
      </c>
      <c r="AU143" s="13" t="s">
        <v>79</v>
      </c>
      <c r="AY143" s="13" t="s">
        <v>300</v>
      </c>
      <c r="BE143" s="149">
        <f t="shared" si="11"/>
        <v>0</v>
      </c>
      <c r="BF143" s="149">
        <f t="shared" si="12"/>
        <v>0</v>
      </c>
      <c r="BG143" s="149">
        <f t="shared" si="13"/>
        <v>0</v>
      </c>
      <c r="BH143" s="149">
        <f t="shared" si="14"/>
        <v>0</v>
      </c>
      <c r="BI143" s="149">
        <f t="shared" si="15"/>
        <v>0</v>
      </c>
      <c r="BJ143" s="13" t="s">
        <v>153</v>
      </c>
      <c r="BK143" s="150">
        <f t="shared" si="16"/>
        <v>0</v>
      </c>
    </row>
    <row r="144" spans="2:65" s="1" customFormat="1" ht="16.350000000000001" customHeight="1">
      <c r="B144" s="28"/>
      <c r="C144" s="162" t="s">
        <v>1</v>
      </c>
      <c r="D144" s="162" t="s">
        <v>148</v>
      </c>
      <c r="E144" s="163" t="s">
        <v>1</v>
      </c>
      <c r="F144" s="164" t="s">
        <v>1</v>
      </c>
      <c r="G144" s="165" t="s">
        <v>1</v>
      </c>
      <c r="H144" s="166"/>
      <c r="I144" s="166"/>
      <c r="J144" s="167">
        <f t="shared" si="10"/>
        <v>0</v>
      </c>
      <c r="K144" s="168"/>
      <c r="L144" s="28"/>
      <c r="M144" s="169" t="s">
        <v>1</v>
      </c>
      <c r="N144" s="170" t="s">
        <v>37</v>
      </c>
      <c r="T144" s="55"/>
      <c r="AT144" s="13" t="s">
        <v>300</v>
      </c>
      <c r="AU144" s="13" t="s">
        <v>79</v>
      </c>
      <c r="AY144" s="13" t="s">
        <v>300</v>
      </c>
      <c r="BE144" s="149">
        <f t="shared" si="11"/>
        <v>0</v>
      </c>
      <c r="BF144" s="149">
        <f t="shared" si="12"/>
        <v>0</v>
      </c>
      <c r="BG144" s="149">
        <f t="shared" si="13"/>
        <v>0</v>
      </c>
      <c r="BH144" s="149">
        <f t="shared" si="14"/>
        <v>0</v>
      </c>
      <c r="BI144" s="149">
        <f t="shared" si="15"/>
        <v>0</v>
      </c>
      <c r="BJ144" s="13" t="s">
        <v>153</v>
      </c>
      <c r="BK144" s="150">
        <f t="shared" si="16"/>
        <v>0</v>
      </c>
    </row>
    <row r="145" spans="2:63" s="1" customFormat="1" ht="16.350000000000001" customHeight="1">
      <c r="B145" s="28"/>
      <c r="C145" s="162" t="s">
        <v>1</v>
      </c>
      <c r="D145" s="162" t="s">
        <v>148</v>
      </c>
      <c r="E145" s="163" t="s">
        <v>1</v>
      </c>
      <c r="F145" s="164" t="s">
        <v>1</v>
      </c>
      <c r="G145" s="165" t="s">
        <v>1</v>
      </c>
      <c r="H145" s="166"/>
      <c r="I145" s="166"/>
      <c r="J145" s="167">
        <f t="shared" si="10"/>
        <v>0</v>
      </c>
      <c r="K145" s="168"/>
      <c r="L145" s="28"/>
      <c r="M145" s="169" t="s">
        <v>1</v>
      </c>
      <c r="N145" s="170" t="s">
        <v>37</v>
      </c>
      <c r="T145" s="55"/>
      <c r="AT145" s="13" t="s">
        <v>300</v>
      </c>
      <c r="AU145" s="13" t="s">
        <v>79</v>
      </c>
      <c r="AY145" s="13" t="s">
        <v>300</v>
      </c>
      <c r="BE145" s="149">
        <f t="shared" si="11"/>
        <v>0</v>
      </c>
      <c r="BF145" s="149">
        <f t="shared" si="12"/>
        <v>0</v>
      </c>
      <c r="BG145" s="149">
        <f t="shared" si="13"/>
        <v>0</v>
      </c>
      <c r="BH145" s="149">
        <f t="shared" si="14"/>
        <v>0</v>
      </c>
      <c r="BI145" s="149">
        <f t="shared" si="15"/>
        <v>0</v>
      </c>
      <c r="BJ145" s="13" t="s">
        <v>153</v>
      </c>
      <c r="BK145" s="150">
        <f t="shared" si="16"/>
        <v>0</v>
      </c>
    </row>
    <row r="146" spans="2:63" s="1" customFormat="1" ht="16.350000000000001" customHeight="1">
      <c r="B146" s="28"/>
      <c r="C146" s="162" t="s">
        <v>1</v>
      </c>
      <c r="D146" s="162" t="s">
        <v>148</v>
      </c>
      <c r="E146" s="163" t="s">
        <v>1</v>
      </c>
      <c r="F146" s="164" t="s">
        <v>1</v>
      </c>
      <c r="G146" s="165" t="s">
        <v>1</v>
      </c>
      <c r="H146" s="166"/>
      <c r="I146" s="166"/>
      <c r="J146" s="167">
        <f t="shared" si="10"/>
        <v>0</v>
      </c>
      <c r="K146" s="168"/>
      <c r="L146" s="28"/>
      <c r="M146" s="169" t="s">
        <v>1</v>
      </c>
      <c r="N146" s="170" t="s">
        <v>37</v>
      </c>
      <c r="T146" s="55"/>
      <c r="AT146" s="13" t="s">
        <v>300</v>
      </c>
      <c r="AU146" s="13" t="s">
        <v>79</v>
      </c>
      <c r="AY146" s="13" t="s">
        <v>300</v>
      </c>
      <c r="BE146" s="149">
        <f t="shared" si="11"/>
        <v>0</v>
      </c>
      <c r="BF146" s="149">
        <f t="shared" si="12"/>
        <v>0</v>
      </c>
      <c r="BG146" s="149">
        <f t="shared" si="13"/>
        <v>0</v>
      </c>
      <c r="BH146" s="149">
        <f t="shared" si="14"/>
        <v>0</v>
      </c>
      <c r="BI146" s="149">
        <f t="shared" si="15"/>
        <v>0</v>
      </c>
      <c r="BJ146" s="13" t="s">
        <v>153</v>
      </c>
      <c r="BK146" s="150">
        <f t="shared" si="16"/>
        <v>0</v>
      </c>
    </row>
    <row r="147" spans="2:63" s="1" customFormat="1" ht="16.350000000000001" customHeight="1">
      <c r="B147" s="28"/>
      <c r="C147" s="162" t="s">
        <v>1</v>
      </c>
      <c r="D147" s="162" t="s">
        <v>148</v>
      </c>
      <c r="E147" s="163" t="s">
        <v>1</v>
      </c>
      <c r="F147" s="164" t="s">
        <v>1</v>
      </c>
      <c r="G147" s="165" t="s">
        <v>1</v>
      </c>
      <c r="H147" s="166"/>
      <c r="I147" s="166"/>
      <c r="J147" s="167">
        <f t="shared" si="10"/>
        <v>0</v>
      </c>
      <c r="K147" s="168"/>
      <c r="L147" s="28"/>
      <c r="M147" s="169" t="s">
        <v>1</v>
      </c>
      <c r="N147" s="170" t="s">
        <v>37</v>
      </c>
      <c r="O147" s="171"/>
      <c r="P147" s="171"/>
      <c r="Q147" s="171"/>
      <c r="R147" s="171"/>
      <c r="S147" s="171"/>
      <c r="T147" s="172"/>
      <c r="AT147" s="13" t="s">
        <v>300</v>
      </c>
      <c r="AU147" s="13" t="s">
        <v>79</v>
      </c>
      <c r="AY147" s="13" t="s">
        <v>300</v>
      </c>
      <c r="BE147" s="149">
        <f t="shared" si="11"/>
        <v>0</v>
      </c>
      <c r="BF147" s="149">
        <f t="shared" si="12"/>
        <v>0</v>
      </c>
      <c r="BG147" s="149">
        <f t="shared" si="13"/>
        <v>0</v>
      </c>
      <c r="BH147" s="149">
        <f t="shared" si="14"/>
        <v>0</v>
      </c>
      <c r="BI147" s="149">
        <f t="shared" si="15"/>
        <v>0</v>
      </c>
      <c r="BJ147" s="13" t="s">
        <v>153</v>
      </c>
      <c r="BK147" s="150">
        <f t="shared" si="16"/>
        <v>0</v>
      </c>
    </row>
    <row r="148" spans="2:63" s="1" customFormat="1" ht="6.95" customHeight="1"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28"/>
    </row>
  </sheetData>
  <autoFilter ref="C120:K147" xr:uid="{00000000-0009-0000-0000-000008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38:D148" xr:uid="{00000000-0002-0000-0800-000000000000}">
      <formula1>"K, M"</formula1>
    </dataValidation>
    <dataValidation type="list" allowBlank="1" showInputMessage="1" showErrorMessage="1" error="Povolené sú hodnoty základná, znížená, nulová." sqref="N138:N148" xr:uid="{00000000-0002-0000-08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SO 2.2 - Skladovanie odpadov</vt:lpstr>
      <vt:lpstr>SO 3.1 - Cvičné odpalisko</vt:lpstr>
      <vt:lpstr>SO 3.2 - Tenisové ihriská</vt:lpstr>
      <vt:lpstr>SO 3.3 - Beach volejbal</vt:lpstr>
      <vt:lpstr>SO 3.4 - Cyklopoint</vt:lpstr>
      <vt:lpstr>SO 4.3 - Terénne a sadové...</vt:lpstr>
      <vt:lpstr>SO 6.1 - Zemná káblová pr...</vt:lpstr>
      <vt:lpstr>SO 6.2 - Trafostanica</vt:lpstr>
      <vt:lpstr>SO 6.3 - Napojenie objekt...</vt:lpstr>
      <vt:lpstr>SO 6.4 - Areálové osvetle...</vt:lpstr>
      <vt:lpstr>PD - Nestavebné náklady</vt:lpstr>
      <vt:lpstr>'PD - Nestavebné náklady'!Názvy_tlače</vt:lpstr>
      <vt:lpstr>'Rekapitulácia stavby'!Názvy_tlače</vt:lpstr>
      <vt:lpstr>'SO 2.2 - Skladovanie odpadov'!Názvy_tlače</vt:lpstr>
      <vt:lpstr>'SO 3.1 - Cvičné odpalisko'!Názvy_tlače</vt:lpstr>
      <vt:lpstr>'SO 3.2 - Tenisové ihriská'!Názvy_tlače</vt:lpstr>
      <vt:lpstr>'SO 3.3 - Beach volejbal'!Názvy_tlače</vt:lpstr>
      <vt:lpstr>'SO 3.4 - Cyklopoint'!Názvy_tlače</vt:lpstr>
      <vt:lpstr>'SO 4.3 - Terénne a sadové...'!Názvy_tlače</vt:lpstr>
      <vt:lpstr>'SO 6.1 - Zemná káblová pr...'!Názvy_tlače</vt:lpstr>
      <vt:lpstr>'SO 6.2 - Trafostanica'!Názvy_tlače</vt:lpstr>
      <vt:lpstr>'SO 6.3 - Napojenie objekt...'!Názvy_tlače</vt:lpstr>
      <vt:lpstr>'SO 6.4 - Areálové osvetle...'!Názvy_tlače</vt:lpstr>
      <vt:lpstr>'PD - Nestavebné náklady'!Oblasť_tlače</vt:lpstr>
      <vt:lpstr>'Rekapitulácia stavby'!Oblasť_tlače</vt:lpstr>
      <vt:lpstr>'SO 2.2 - Skladovanie odpadov'!Oblasť_tlače</vt:lpstr>
      <vt:lpstr>'SO 3.1 - Cvičné odpalisko'!Oblasť_tlače</vt:lpstr>
      <vt:lpstr>'SO 3.2 - Tenisové ihriská'!Oblasť_tlače</vt:lpstr>
      <vt:lpstr>'SO 3.3 - Beach volejbal'!Oblasť_tlače</vt:lpstr>
      <vt:lpstr>'SO 3.4 - Cyklopoint'!Oblasť_tlače</vt:lpstr>
      <vt:lpstr>'SO 4.3 - Terénne a sadové...'!Oblasť_tlače</vt:lpstr>
      <vt:lpstr>'SO 6.1 - Zemná káblová pr...'!Oblasť_tlače</vt:lpstr>
      <vt:lpstr>'SO 6.2 - Trafostanica'!Oblasť_tlače</vt:lpstr>
      <vt:lpstr>'SO 6.3 - Napojenie objekt...'!Oblasť_tlače</vt:lpstr>
      <vt:lpstr>'SO 6.4 - Areálové osvetle...'!Oblasť_tlače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LAPTOP-H491RGLF\martin</dc:creator>
  <cp:lastModifiedBy>Peter Zachariáš</cp:lastModifiedBy>
  <dcterms:created xsi:type="dcterms:W3CDTF">2023-03-20T11:52:07Z</dcterms:created>
  <dcterms:modified xsi:type="dcterms:W3CDTF">2023-03-20T13:31:54Z</dcterms:modified>
</cp:coreProperties>
</file>